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Cómo funciona" sheetId="1" state="visible" r:id="rId3"/>
    <sheet name="Calculadora" sheetId="2" state="visible" r:id="rId4"/>
    <sheet name="Ejemplo 1 licitador" sheetId="3" state="visible" r:id="rId5"/>
    <sheet name="Ejemplo 2 licitadores" sheetId="4" state="visible" r:id="rId6"/>
    <sheet name="Ejemplo 3 licitadores" sheetId="5" state="visible" r:id="rId7"/>
    <sheet name="Ejemplo 6 licitador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<sst xmlns="http://schemas.openxmlformats.org/spreadsheetml/2006/main" count="180" uniqueCount="66">
  <si>
    <t xml:space="preserve">Calculadora de baja temeraria · art. 85 RGLCAP</t>
  </si>
  <si>
    <t xml:space="preserve">Licita-ia · https://licita-ia.com/tools/abnormal-bid-calculator</t>
  </si>
  <si>
    <t xml:space="preserve">Cómo usarla</t>
  </si>
  <si>
    <t xml:space="preserve">1. Ve a la hoja «Calculadora». Las celdas amarillas son las únicas que se editan.</t>
  </si>
  <si>
    <t xml:space="preserve">2. Escribe el presupuesto base de licitación SIN IVA (obligatorio con 1 oferta y para la regla de 25 puntos con 3).</t>
  </si>
  <si>
    <t xml:space="preserve">3. Escribe cada oferta SIN IVA en la columna C (hasta 50). Cuentan solo las ofertas admitidas cuyo sobre económico se abre.</t>
  </si>
  <si>
    <t xml:space="preserve">4. Si el pliego reduce los porcentajes en un tercio (art. 85.5 RGLCAP), cambia la celda C5 a «Sí».</t>
  </si>
  <si>
    <t xml:space="preserve">5. La columna E indica qué ofertas quedan en presunción de anormalidad; el bloque de la derecha muestra cada paso.</t>
  </si>
  <si>
    <t xml:space="preserve">Reglas implementadas (art. 85 RGLCAP, RD 1098/2001, texto consolidado del BOE)</t>
  </si>
  <si>
    <t xml:space="preserve">1 licitador: inferior al presupuesto base en más de 25 unidades porcentuales.</t>
  </si>
  <si>
    <t xml:space="preserve">2 licitadores: la que sea inferior en más de 20 unidades porcentuales a la otra oferta.</t>
  </si>
  <si>
    <t xml:space="preserve">3 licitadores: inferiores en más de 10 unidades porcentuales a la media; se excluye de la media la más alta si la supera en más de 10.</t>
  </si>
  <si>
    <t xml:space="preserve">   Y en cualquier caso, la baja superior a 25 unidades porcentuales sobre el presupuesto base (TACRC Res. 1020/2017 y 946/2023).</t>
  </si>
  <si>
    <t xml:space="preserve">4 o más: inferiores en más de 10 unidades porcentuales a la media; si hay ofertas que la superan en más de 10, nueva media sin ellas;</t>
  </si>
  <si>
    <t xml:space="preserve">   si quedan menos de 3, la nueva media se calcula con las 3 ofertas de menor cuantía.</t>
  </si>
  <si>
    <t xml:space="preserve">Los porcentajes se aplican sobre importes, no sobre bajas (JCCA del Estado, Informe 47/03).</t>
  </si>
  <si>
    <t xml:space="preserve">Cuándo NO sirve este cálculo</t>
  </si>
  <si>
    <t xml:space="preserve">Si el pliego (PCAP) fija sus propios parámetros, mandan los del pliego. Con varios criterios de adjudicación, el pliego</t>
  </si>
  <si>
    <t xml:space="preserve">debe fijarlos (art. 149.2.b LCSP) y, si no lo hace, no se aplica el art. 85 de forma supletoria (TACRC Res. 1187/2018).</t>
  </si>
  <si>
    <t xml:space="preserve">Mismo grupo empresarial (art. 149.3 LCSP y art. 86 RGLCAP): solo computa la oferta más baja del grupo.</t>
  </si>
  <si>
    <t xml:space="preserve">Hojas de ejemplo</t>
  </si>
  <si>
    <t xml:space="preserve">Las hojas «Ejemplo …» traen los casos resueltos de la calculadora online con las mismas fórmulas: sirven para comprobar el resultado.</t>
  </si>
  <si>
    <t xml:space="preserve">Aviso: herramienta orientativa. Revisa siempre la cláusula de ofertas anormalmente bajas del PCAP de cada licitación.</t>
  </si>
  <si>
    <t xml:space="preserve">Calculadora de baja temeraria (art. 85 RGLCAP)</t>
  </si>
  <si>
    <t xml:space="preserve">Rellena las celdas amarillas. Importes sin IVA.</t>
  </si>
  <si>
    <t xml:space="preserve">Presupuesto base de licitación (sin IVA)</t>
  </si>
  <si>
    <t xml:space="preserve">¿El pliego reduce los porcentajes en un tercio? (art. 85.5)</t>
  </si>
  <si>
    <t xml:space="preserve">No</t>
  </si>
  <si>
    <t xml:space="preserve">Nº</t>
  </si>
  <si>
    <t xml:space="preserve">Licitador (opcional)</t>
  </si>
  <si>
    <t xml:space="preserve">Oferta sin IVA (€)</t>
  </si>
  <si>
    <t xml:space="preserve">Baja s/ presupuesto</t>
  </si>
  <si>
    <t xml:space="preserve">Resultado</t>
  </si>
  <si>
    <t xml:space="preserve">Cálculo (art. 85 RGLCAP)</t>
  </si>
  <si>
    <t xml:space="preserve">Nº de ofertas (licitadores)</t>
  </si>
  <si>
    <t xml:space="preserve">Factor (1, o 2/3 si el pliego reduce un tercio)</t>
  </si>
  <si>
    <t xml:space="preserve">Puntos respecto de la media (10, o 6,67 con reducción)</t>
  </si>
  <si>
    <t xml:space="preserve">Media aritmética inicial (3 o más ofertas)</t>
  </si>
  <si>
    <t xml:space="preserve">Límite de exclusión por alta (media × (1 + 10/100))</t>
  </si>
  <si>
    <t xml:space="preserve">Oferta más alta</t>
  </si>
  <si>
    <t xml:space="preserve">Ofertas que superan el límite (se excluyen de la media)</t>
  </si>
  <si>
    <t xml:space="preserve">¿Media sobre las 3 ofertas más bajas? (quedan &lt; 3)</t>
  </si>
  <si>
    <t xml:space="preserve">Media de referencia</t>
  </si>
  <si>
    <t xml:space="preserve">Regla aplicada</t>
  </si>
  <si>
    <t xml:space="preserve">UMBRAL DE ANORMALIDAD (ofertas por debajo = presunción)</t>
  </si>
  <si>
    <t xml:space="preserve">Umbral según el nº de licitadores (media, otra oferta o presupuesto)</t>
  </si>
  <si>
    <t xml:space="preserve">Umbral adicional con 3 ofertas: baja &gt; 25 puntos s/ presupuesto</t>
  </si>
  <si>
    <t xml:space="preserve">Baja máxima sin presunción (s/ presupuesto)</t>
  </si>
  <si>
    <t xml:space="preserve">Ofertas en presunción de anormalidad</t>
  </si>
  <si>
    <t xml:space="preserve">Importes sin IVA. Con 2 ofertas solo puede ser anormal la más baja.</t>
  </si>
  <si>
    <t xml:space="preserve">Mismo grupo empresarial: introduce solo la oferta más baja del grupo.</t>
  </si>
  <si>
    <t xml:space="preserve">Calculadora online y guía: https://licita-ia.com/tools/abnormal-bid-calculator</t>
  </si>
  <si>
    <t xml:space="preserve">Ejemplo resuelto: 1 licitador</t>
  </si>
  <si>
    <t xml:space="preserve">Suministro de mobiliario escolar con un único licitador.</t>
  </si>
  <si>
    <t xml:space="preserve">Licitador A</t>
  </si>
  <si>
    <t xml:space="preserve">Ejemplo resuelto: 2 licitadores</t>
  </si>
  <si>
    <t xml:space="preserve">Mantenimiento de climatización de un edificio administrativo.</t>
  </si>
  <si>
    <t xml:space="preserve">Licitador B</t>
  </si>
  <si>
    <t xml:space="preserve">Ejemplo resuelto: 3 licitadores</t>
  </si>
  <si>
    <t xml:space="preserve">Servicio de limpieza de un centro cultural municipal.</t>
  </si>
  <si>
    <t xml:space="preserve">Licitador C</t>
  </si>
  <si>
    <t xml:space="preserve">Ejemplo resuelto: 6 licitadores</t>
  </si>
  <si>
    <t xml:space="preserve">Obras de reurbanización de una calle, adjudicadas solo por precio.</t>
  </si>
  <si>
    <t xml:space="preserve">Licitador D</t>
  </si>
  <si>
    <t xml:space="preserve">Licitador E</t>
  </si>
  <si>
    <t xml:space="preserve">Licitador F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</si>
</sst>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0.00%"/>
    <numFmt numFmtId="167" formatCode="0"/>
    <numFmt numFmtId="168" formatCode="0.0000"/>
    <numFmt numFmtId="169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sz val="9"/>
      <color rgb="FF6B6B6B"/>
      <name val="Cambria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6"/>
        <bgColor rgb="FFEFE9DD"/>
      </patternFill>
    </fill>
    <fill>
      <patternFill patternType="solid">
        <fgColor rgb="FFEFE9DD"/>
        <bgColor rgb="FFF3E6E8"/>
      </patternFill>
    </fill>
    <fill>
      <patternFill patternType="solid">
        <fgColor rgb="FFF3E6E8"/>
        <bgColor rgb="FFEFE9D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6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3"/>
      <rgbColor rgb="FF808080"/>
      <rgbColor rgb="FF9999FF"/>
      <rgbColor rgb="FF993366"/>
      <rgbColor rgb="FFFFF6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FE9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icita-ia.com/tools/abnormal-bid-calculator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licita-ia.com/tools/abnormal-bid-calculator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licita-ia.com/tools/abnormal-bid-calculator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licita-ia.com/tools/abnormal-bid-calculator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licita-ia.com/tools/abnormal-bid-calculator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licita-ia.com/tools/abnormal-bid-calculato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1.9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0" t="s">
        <v>3</v>
      </c>
    </row>
    <row r="6" customFormat="false" ht="15" hidden="false" customHeight="false" outlineLevel="0" collapsed="false">
      <c r="A6" s="0" t="s">
        <v>4</v>
      </c>
    </row>
    <row r="7" customFormat="false" ht="15" hidden="false" customHeight="false" outlineLevel="0" collapsed="false">
      <c r="A7" s="0" t="s">
        <v>5</v>
      </c>
    </row>
    <row r="8" customFormat="false" ht="15" hidden="false" customHeight="false" outlineLevel="0" collapsed="false">
      <c r="A8" s="0" t="s">
        <v>6</v>
      </c>
    </row>
    <row r="9" customFormat="false" ht="15" hidden="false" customHeight="false" outlineLevel="0" collapsed="false">
      <c r="A9" s="0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0" t="s">
        <v>9</v>
      </c>
    </row>
    <row r="13" customFormat="false" ht="15" hidden="false" customHeight="false" outlineLevel="0" collapsed="false">
      <c r="A13" s="0" t="s">
        <v>10</v>
      </c>
    </row>
    <row r="14" customFormat="false" ht="15" hidden="false" customHeight="false" outlineLevel="0" collapsed="false">
      <c r="A14" s="0" t="s">
        <v>11</v>
      </c>
    </row>
    <row r="15" customFormat="false" ht="15" hidden="false" customHeight="false" outlineLevel="0" collapsed="false">
      <c r="A15" s="0" t="s">
        <v>12</v>
      </c>
    </row>
    <row r="16" customFormat="false" ht="15" hidden="false" customHeight="false" outlineLevel="0" collapsed="false">
      <c r="A16" s="0" t="s">
        <v>13</v>
      </c>
    </row>
    <row r="17" customFormat="false" ht="15" hidden="false" customHeight="false" outlineLevel="0" collapsed="false">
      <c r="A17" s="0" t="s">
        <v>14</v>
      </c>
    </row>
    <row r="18" customFormat="false" ht="15" hidden="false" customHeight="false" outlineLevel="0" collapsed="false">
      <c r="A18" s="0" t="s">
        <v>15</v>
      </c>
    </row>
    <row r="20" customFormat="false" ht="15" hidden="false" customHeight="false" outlineLevel="0" collapsed="false">
      <c r="A20" s="3" t="s">
        <v>16</v>
      </c>
    </row>
    <row r="21" customFormat="false" ht="15" hidden="false" customHeight="false" outlineLevel="0" collapsed="false">
      <c r="A21" s="0" t="s">
        <v>17</v>
      </c>
    </row>
    <row r="22" customFormat="false" ht="15" hidden="false" customHeight="false" outlineLevel="0" collapsed="false">
      <c r="A22" s="0" t="s">
        <v>18</v>
      </c>
    </row>
    <row r="23" customFormat="false" ht="15" hidden="false" customHeight="false" outlineLevel="0" collapsed="false">
      <c r="A23" s="0" t="s">
        <v>19</v>
      </c>
    </row>
    <row r="25" customFormat="false" ht="15" hidden="false" customHeight="false" outlineLevel="0" collapsed="false">
      <c r="A25" s="3" t="s">
        <v>20</v>
      </c>
    </row>
    <row r="26" customFormat="false" ht="15" hidden="false" customHeight="false" outlineLevel="0" collapsed="false">
      <c r="A26" s="0" t="s">
        <v>21</v>
      </c>
    </row>
    <row r="28" customFormat="false" ht="15" hidden="false" customHeight="false" outlineLevel="0" collapsed="false">
      <c r="A28" s="2" t="s">
        <v>22</v>
      </c>
    </row>
  </sheetData>
  <hyperlinks>
    <hyperlink ref="A2" r:id="rId1" display="Licita-ia · https://licita-ia.com/tools/abnormal-bid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2"/>
    <col collapsed="false" customWidth="true" hidden="false" outlineLevel="0" max="6" min="6" style="0" width="3"/>
    <col collapsed="false" customWidth="true" hidden="false" outlineLevel="0" max="7" min="7" style="0" width="52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4" customFormat="false" ht="15" hidden="false" customHeight="false" outlineLevel="0" collapsed="false">
      <c r="A4" s="3" t="s">
        <v>25</v>
      </c>
      <c r="C4" s="4"/>
    </row>
    <row r="5" customFormat="false" ht="15" hidden="false" customHeight="false" outlineLevel="0" collapsed="false">
      <c r="A5" s="3" t="s">
        <v>26</v>
      </c>
      <c r="C5" s="5" t="s">
        <v>27</v>
      </c>
    </row>
    <row r="7" customFormat="false" ht="15" hidden="false" customHeight="false" outlineLevel="0" collapsed="false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G7" s="7" t="s">
        <v>33</v>
      </c>
      <c r="H7" s="8"/>
    </row>
    <row r="8" customFormat="false" ht="15" hidden="false" customHeight="false" outlineLevel="0" collapsed="false">
      <c r="A8" s="2" t="n">
        <v>1</v>
      </c>
      <c r="B8" s="9"/>
      <c r="C8" s="4"/>
      <c r="D8" s="10" t="str">
        <f aca="false">IF(AND(ISNUMBER(C8),ISNUMBER($C$4),$C$4&gt;0),1-C8/$C$4,"")</f>
        <v/>
      </c>
      <c r="E8" s="9" t="str">
        <f aca="false">IF(NOT(ISNUMBER(C8)),"",IF(NOT(ISNUMBER($H$20)),$H$20,IF(C8&lt;$H$20,"Presunción de anormalidad",IF(AND(ISNUMBER($H$21),C8&lt;$H$21),"Presunción de anormalidad (baja &gt; 25 puntos)","Correcta"))))</f>
        <v/>
      </c>
    </row>
    <row r="9" customFormat="false" ht="15" hidden="false" customHeight="false" outlineLevel="0" collapsed="false">
      <c r="A9" s="2" t="n">
        <v>2</v>
      </c>
      <c r="B9" s="9"/>
      <c r="C9" s="4"/>
      <c r="D9" s="10" t="str">
        <f aca="false">IF(AND(ISNUMBER(C9),ISNUMBER($C$4),$C$4&gt;0),1-C9/$C$4,"")</f>
        <v/>
      </c>
      <c r="E9" s="9" t="str">
        <f aca="false">IF(NOT(ISNUMBER(C9)),"",IF(NOT(ISNUMBER($H$20)),$H$20,IF(C9&lt;$H$20,"Presunción de anormalidad",IF(AND(ISNUMBER($H$21),C9&lt;$H$21),"Presunción de anormalidad (baja &gt; 25 puntos)","Correcta"))))</f>
        <v/>
      </c>
      <c r="G9" s="9" t="s">
        <v>34</v>
      </c>
      <c r="H9" s="11" t="n">
        <f aca="false">COUNT($C$8:$C$57)</f>
        <v>0</v>
      </c>
    </row>
    <row r="10" customFormat="false" ht="15" hidden="false" customHeight="false" outlineLevel="0" collapsed="false">
      <c r="A10" s="2" t="n">
        <v>3</v>
      </c>
      <c r="B10" s="9"/>
      <c r="C10" s="4"/>
      <c r="D10" s="10" t="str">
        <f aca="false">IF(AND(ISNUMBER(C10),ISNUMBER($C$4),$C$4&gt;0),1-C10/$C$4,"")</f>
        <v/>
      </c>
      <c r="E10" s="9" t="str">
        <f aca="false">IF(NOT(ISNUMBER(C10)),"",IF(NOT(ISNUMBER($H$20)),$H$20,IF(C10&lt;$H$20,"Presunción de anormalidad",IF(AND(ISNUMBER($H$21),C10&lt;$H$21),"Presunción de anormalidad (baja &gt; 25 puntos)","Correcta"))))</f>
        <v/>
      </c>
      <c r="G10" s="9" t="s">
        <v>35</v>
      </c>
      <c r="H10" s="12" t="n">
        <f aca="false">IF(C5="Sí",2/3,1)</f>
        <v>1</v>
      </c>
    </row>
    <row r="11" customFormat="false" ht="15" hidden="false" customHeight="false" outlineLevel="0" collapsed="false">
      <c r="A11" s="2" t="n">
        <v>4</v>
      </c>
      <c r="B11" s="9"/>
      <c r="C11" s="4"/>
      <c r="D11" s="10" t="str">
        <f aca="false">IF(AND(ISNUMBER(C11),ISNUMBER($C$4),$C$4&gt;0),1-C11/$C$4,"")</f>
        <v/>
      </c>
      <c r="E11" s="9" t="str">
        <f aca="false">IF(NOT(ISNUMBER(C11)),"",IF(NOT(ISNUMBER($H$20)),$H$20,IF(C11&lt;$H$20,"Presunción de anormalidad",IF(AND(ISNUMBER($H$21),C11&lt;$H$21),"Presunción de anormalidad (baja &gt; 25 puntos)","Correcta"))))</f>
        <v/>
      </c>
      <c r="G11" s="9" t="s">
        <v>36</v>
      </c>
      <c r="H11" s="13" t="n">
        <f aca="false">10*H10</f>
        <v>10</v>
      </c>
    </row>
    <row r="12" customFormat="false" ht="15" hidden="false" customHeight="false" outlineLevel="0" collapsed="false">
      <c r="A12" s="2" t="n">
        <v>5</v>
      </c>
      <c r="B12" s="9"/>
      <c r="C12" s="4"/>
      <c r="D12" s="10" t="str">
        <f aca="false">IF(AND(ISNUMBER(C12),ISNUMBER($C$4),$C$4&gt;0),1-C12/$C$4,"")</f>
        <v/>
      </c>
      <c r="E12" s="9" t="str">
        <f aca="false">IF(NOT(ISNUMBER(C12)),"",IF(NOT(ISNUMBER($H$20)),$H$20,IF(C12&lt;$H$20,"Presunción de anormalidad",IF(AND(ISNUMBER($H$21),C12&lt;$H$21),"Presunción de anormalidad (baja &gt; 25 puntos)","Correcta"))))</f>
        <v/>
      </c>
      <c r="G12" s="9" t="s">
        <v>37</v>
      </c>
      <c r="H12" s="14" t="str">
        <f aca="false">IF(H9&gt;=3,AVERAGE($C$8:$C$57),"")</f>
        <v/>
      </c>
    </row>
    <row r="13" customFormat="false" ht="15" hidden="false" customHeight="false" outlineLevel="0" collapsed="false">
      <c r="A13" s="2" t="n">
        <v>6</v>
      </c>
      <c r="B13" s="9"/>
      <c r="C13" s="4"/>
      <c r="D13" s="10" t="str">
        <f aca="false">IF(AND(ISNUMBER(C13),ISNUMBER($C$4),$C$4&gt;0),1-C13/$C$4,"")</f>
        <v/>
      </c>
      <c r="E13" s="9" t="str">
        <f aca="false">IF(NOT(ISNUMBER(C13)),"",IF(NOT(ISNUMBER($H$20)),$H$20,IF(C13&lt;$H$20,"Presunción de anormalidad",IF(AND(ISNUMBER($H$21),C13&lt;$H$21),"Presunción de anormalidad (baja &gt; 25 puntos)","Correcta"))))</f>
        <v/>
      </c>
      <c r="G13" s="9" t="s">
        <v>38</v>
      </c>
      <c r="H13" s="14" t="str">
        <f aca="false">IF(H9&gt;=3,H12*(1+10*H10/100),"")</f>
        <v/>
      </c>
    </row>
    <row r="14" customFormat="false" ht="15" hidden="false" customHeight="false" outlineLevel="0" collapsed="false">
      <c r="A14" s="2" t="n">
        <v>7</v>
      </c>
      <c r="B14" s="9"/>
      <c r="C14" s="4"/>
      <c r="D14" s="10" t="str">
        <f aca="false">IF(AND(ISNUMBER(C14),ISNUMBER($C$4),$C$4&gt;0),1-C14/$C$4,"")</f>
        <v/>
      </c>
      <c r="E14" s="9" t="str">
        <f aca="false">IF(NOT(ISNUMBER(C14)),"",IF(NOT(ISNUMBER($H$20)),$H$20,IF(C14&lt;$H$20,"Presunción de anormalidad",IF(AND(ISNUMBER($H$21),C14&lt;$H$21),"Presunción de anormalidad (baja &gt; 25 puntos)","Correcta"))))</f>
        <v/>
      </c>
      <c r="G14" s="9" t="s">
        <v>39</v>
      </c>
      <c r="H14" s="14" t="str">
        <f aca="false">IF(H9&gt;=1,MAX($C$8:$C$57),"")</f>
        <v/>
      </c>
    </row>
    <row r="15" customFormat="false" ht="15" hidden="false" customHeight="false" outlineLevel="0" collapsed="false">
      <c r="A15" s="2" t="n">
        <v>8</v>
      </c>
      <c r="B15" s="9"/>
      <c r="C15" s="4"/>
      <c r="D15" s="10" t="str">
        <f aca="false">IF(AND(ISNUMBER(C15),ISNUMBER($C$4),$C$4&gt;0),1-C15/$C$4,"")</f>
        <v/>
      </c>
      <c r="E15" s="9" t="str">
        <f aca="false">IF(NOT(ISNUMBER(C15)),"",IF(NOT(ISNUMBER($H$20)),$H$20,IF(C15&lt;$H$20,"Presunción de anormalidad",IF(AND(ISNUMBER($H$21),C15&lt;$H$21),"Presunción de anormalidad (baja &gt; 25 puntos)","Correcta"))))</f>
        <v/>
      </c>
      <c r="G15" s="9" t="s">
        <v>40</v>
      </c>
      <c r="H15" s="11" t="str">
        <f aca="false">IF(H9&lt;3,"",IF(H9=3,IF(H14&gt;H13,1,0),SUMPRODUCT(--($C$8:$C$57&gt;H13),--ISNUMBER($C$8:$C$57))))</f>
        <v/>
      </c>
    </row>
    <row r="16" customFormat="false" ht="15" hidden="false" customHeight="false" outlineLevel="0" collapsed="false">
      <c r="A16" s="2" t="n">
        <v>9</v>
      </c>
      <c r="B16" s="9"/>
      <c r="C16" s="4"/>
      <c r="D16" s="10" t="str">
        <f aca="false">IF(AND(ISNUMBER(C16),ISNUMBER($C$4),$C$4&gt;0),1-C16/$C$4,"")</f>
        <v/>
      </c>
      <c r="E16" s="9" t="str">
        <f aca="false">IF(NOT(ISNUMBER(C16)),"",IF(NOT(ISNUMBER($H$20)),$H$20,IF(C16&lt;$H$20,"Presunción de anormalidad",IF(AND(ISNUMBER($H$21),C16&lt;$H$21),"Presunción de anormalidad (baja &gt; 25 puntos)","Correcta"))))</f>
        <v/>
      </c>
      <c r="G16" s="9" t="s">
        <v>41</v>
      </c>
      <c r="H16" s="15" t="str">
        <f aca="false">IF(H9&lt;4,"No",IF(AND(H15&gt;0,H9-H15&lt;3),"Sí","No"))</f>
        <v>No</v>
      </c>
    </row>
    <row r="17" customFormat="false" ht="15" hidden="false" customHeight="false" outlineLevel="0" collapsed="false">
      <c r="A17" s="2" t="n">
        <v>10</v>
      </c>
      <c r="B17" s="9"/>
      <c r="C17" s="4"/>
      <c r="D17" s="10" t="str">
        <f aca="false">IF(AND(ISNUMBER(C17),ISNUMBER($C$4),$C$4&gt;0),1-C17/$C$4,"")</f>
        <v/>
      </c>
      <c r="E17" s="9" t="str">
        <f aca="false">IF(NOT(ISNUMBER(C17)),"",IF(NOT(ISNUMBER($H$20)),$H$20,IF(C17&lt;$H$20,"Presunción de anormalidad",IF(AND(ISNUMBER($H$21),C17&lt;$H$21),"Presunción de anormalidad (baja &gt; 25 puntos)","Correcta"))))</f>
        <v/>
      </c>
      <c r="G17" s="9" t="s">
        <v>42</v>
      </c>
      <c r="H17" s="14" t="str">
        <f aca="false">IF(H9&lt;3,"",IF(H9=3,IF(H15=1,(SUM($C$8:$C$57)-H14)/2,H12),IF(H15=0,H12,IF(H9-H15&gt;=3,SUMPRODUCT(--($C$8:$C$57&lt;=H13),$C$8:$C$57)/(H9-H15),(SMALL($C$8:$C$57,1)+SMALL($C$8:$C$57,2)+SMALL($C$8:$C$57,3))/3))))</f>
        <v/>
      </c>
    </row>
    <row r="18" customFormat="false" ht="15" hidden="false" customHeight="false" outlineLevel="0" collapsed="false">
      <c r="A18" s="2" t="n">
        <v>11</v>
      </c>
      <c r="B18" s="9"/>
      <c r="C18" s="4"/>
      <c r="D18" s="10" t="str">
        <f aca="false">IF(AND(ISNUMBER(C18),ISNUMBER($C$4),$C$4&gt;0),1-C18/$C$4,"")</f>
        <v/>
      </c>
      <c r="E18" s="9" t="str">
        <f aca="false">IF(NOT(ISNUMBER(C18)),"",IF(NOT(ISNUMBER($H$20)),$H$20,IF(C18&lt;$H$20,"Presunción de anormalidad",IF(AND(ISNUMBER($H$21),C18&lt;$H$21),"Presunción de anormalidad (baja &gt; 25 puntos)","Correcta"))))</f>
        <v/>
      </c>
      <c r="G18" s="9" t="s">
        <v>43</v>
      </c>
      <c r="H18" s="15" t="str">
        <f aca="false">IF(H9=0,"Introduce las ofertas",CHOOSE(MIN(H9,4),"1 licitador (art. 85.1): presupuesto − 25 puntos","2 licitadores (art. 85.2): la otra oferta − 20 puntos","3 licitadores (art. 85.3): media − 10 puntos","4 o más licitadores (art. 85.4): media − 10 puntos"))</f>
        <v>Introduce las ofertas</v>
      </c>
    </row>
    <row r="19" customFormat="false" ht="15" hidden="false" customHeight="false" outlineLevel="0" collapsed="false">
      <c r="A19" s="2" t="n">
        <v>12</v>
      </c>
      <c r="B19" s="9"/>
      <c r="C19" s="4"/>
      <c r="D19" s="10" t="str">
        <f aca="false">IF(AND(ISNUMBER(C19),ISNUMBER($C$4),$C$4&gt;0),1-C19/$C$4,"")</f>
        <v/>
      </c>
      <c r="E19" s="9" t="str">
        <f aca="false">IF(NOT(ISNUMBER(C19)),"",IF(NOT(ISNUMBER($H$20)),$H$20,IF(C19&lt;$H$20,"Presunción de anormalidad",IF(AND(ISNUMBER($H$21),C19&lt;$H$21),"Presunción de anormalidad (baja &gt; 25 puntos)","Correcta"))))</f>
        <v/>
      </c>
      <c r="G19" s="16" t="s">
        <v>44</v>
      </c>
      <c r="H19" s="17" t="str">
        <f aca="false">IF(ISNUMBER(H20),IF(ISNUMBER(H21),MAX(H20,H21),H20),H20)</f>
        <v/>
      </c>
    </row>
    <row r="20" customFormat="false" ht="15" hidden="false" customHeight="false" outlineLevel="0" collapsed="false">
      <c r="A20" s="2" t="n">
        <v>13</v>
      </c>
      <c r="B20" s="9"/>
      <c r="C20" s="4"/>
      <c r="D20" s="10" t="str">
        <f aca="false">IF(AND(ISNUMBER(C20),ISNUMBER($C$4),$C$4&gt;0),1-C20/$C$4,"")</f>
        <v/>
      </c>
      <c r="E20" s="9" t="str">
        <f aca="false">IF(NOT(ISNUMBER(C20)),"",IF(NOT(ISNUMBER($H$20)),$H$20,IF(C20&lt;$H$20,"Presunción de anormalidad",IF(AND(ISNUMBER($H$21),C20&lt;$H$21),"Presunción de anormalidad (baja &gt; 25 puntos)","Correcta"))))</f>
        <v/>
      </c>
      <c r="G20" s="9" t="s">
        <v>45</v>
      </c>
      <c r="H20" s="14" t="str">
        <f aca="false">IF(H9=0,"",IF(H9=1,IF(AND(ISNUMBER(C4),C4&gt;0),C4*(1-25*H10/100),"Falta el presupuesto base"),IF(H9=2,H14*(1-20*H10/100),H17*(1-10*H10/100))))</f>
        <v/>
      </c>
    </row>
    <row r="21" customFormat="false" ht="15" hidden="false" customHeight="false" outlineLevel="0" collapsed="false">
      <c r="A21" s="2" t="n">
        <v>14</v>
      </c>
      <c r="B21" s="9"/>
      <c r="C21" s="4"/>
      <c r="D21" s="10" t="str">
        <f aca="false">IF(AND(ISNUMBER(C21),ISNUMBER($C$4),$C$4&gt;0),1-C21/$C$4,"")</f>
        <v/>
      </c>
      <c r="E21" s="9" t="str">
        <f aca="false">IF(NOT(ISNUMBER(C21)),"",IF(NOT(ISNUMBER($H$20)),$H$20,IF(C21&lt;$H$20,"Presunción de anormalidad",IF(AND(ISNUMBER($H$21),C21&lt;$H$21),"Presunción de anormalidad (baja &gt; 25 puntos)","Correcta"))))</f>
        <v/>
      </c>
      <c r="G21" s="9" t="s">
        <v>46</v>
      </c>
      <c r="H21" s="14" t="str">
        <f aca="false">IF(AND(H9=3,ISNUMBER(C4),C4&gt;0),C4*(1-25*H10/100),"")</f>
        <v/>
      </c>
    </row>
    <row r="22" customFormat="false" ht="15" hidden="false" customHeight="false" outlineLevel="0" collapsed="false">
      <c r="A22" s="2" t="n">
        <v>15</v>
      </c>
      <c r="B22" s="9"/>
      <c r="C22" s="4"/>
      <c r="D22" s="10" t="str">
        <f aca="false">IF(AND(ISNUMBER(C22),ISNUMBER($C$4),$C$4&gt;0),1-C22/$C$4,"")</f>
        <v/>
      </c>
      <c r="E22" s="9" t="str">
        <f aca="false">IF(NOT(ISNUMBER(C22)),"",IF(NOT(ISNUMBER($H$20)),$H$20,IF(C22&lt;$H$20,"Presunción de anormalidad",IF(AND(ISNUMBER($H$21),C22&lt;$H$21),"Presunción de anormalidad (baja &gt; 25 puntos)","Correcta"))))</f>
        <v/>
      </c>
      <c r="G22" s="9" t="s">
        <v>47</v>
      </c>
      <c r="H22" s="18" t="str">
        <f aca="false">IF(AND(ISNUMBER(H19),ISNUMBER(C4),C4&gt;0),1-H19/C4,"")</f>
        <v/>
      </c>
    </row>
    <row r="23" customFormat="false" ht="15" hidden="false" customHeight="false" outlineLevel="0" collapsed="false">
      <c r="A23" s="2" t="n">
        <v>16</v>
      </c>
      <c r="B23" s="9"/>
      <c r="C23" s="4"/>
      <c r="D23" s="10" t="str">
        <f aca="false">IF(AND(ISNUMBER(C23),ISNUMBER($C$4),$C$4&gt;0),1-C23/$C$4,"")</f>
        <v/>
      </c>
      <c r="E23" s="9" t="str">
        <f aca="false">IF(NOT(ISNUMBER(C23)),"",IF(NOT(ISNUMBER($H$20)),$H$20,IF(C23&lt;$H$20,"Presunción de anormalidad",IF(AND(ISNUMBER($H$21),C23&lt;$H$21),"Presunción de anormalidad (baja &gt; 25 puntos)","Correcta"))))</f>
        <v/>
      </c>
      <c r="G23" s="9" t="s">
        <v>48</v>
      </c>
      <c r="H23" s="11" t="n">
        <f aca="false">COUNTIF(E8:E57,"Presunción*")</f>
        <v>0</v>
      </c>
    </row>
    <row r="24" customFormat="false" ht="15" hidden="false" customHeight="false" outlineLevel="0" collapsed="false">
      <c r="A24" s="2" t="n">
        <v>17</v>
      </c>
      <c r="B24" s="9"/>
      <c r="C24" s="4"/>
      <c r="D24" s="10" t="str">
        <f aca="false">IF(AND(ISNUMBER(C24),ISNUMBER($C$4),$C$4&gt;0),1-C24/$C$4,"")</f>
        <v/>
      </c>
      <c r="E24" s="9" t="str">
        <f aca="false">IF(NOT(ISNUMBER(C24)),"",IF(NOT(ISNUMBER($H$20)),$H$20,IF(C24&lt;$H$20,"Presunción de anormalidad",IF(AND(ISNUMBER($H$21),C24&lt;$H$21),"Presunción de anormalidad (baja &gt; 25 puntos)","Correcta"))))</f>
        <v/>
      </c>
    </row>
    <row r="25" customFormat="false" ht="15" hidden="false" customHeight="false" outlineLevel="0" collapsed="false">
      <c r="A25" s="2" t="n">
        <v>18</v>
      </c>
      <c r="B25" s="9"/>
      <c r="C25" s="4"/>
      <c r="D25" s="10" t="str">
        <f aca="false">IF(AND(ISNUMBER(C25),ISNUMBER($C$4),$C$4&gt;0),1-C25/$C$4,"")</f>
        <v/>
      </c>
      <c r="E25" s="9" t="str">
        <f aca="false">IF(NOT(ISNUMBER(C25)),"",IF(NOT(ISNUMBER($H$20)),$H$20,IF(C25&lt;$H$20,"Presunción de anormalidad",IF(AND(ISNUMBER($H$21),C25&lt;$H$21),"Presunción de anormalidad (baja &gt; 25 puntos)","Correcta"))))</f>
        <v/>
      </c>
      <c r="G25" s="2" t="s">
        <v>49</v>
      </c>
    </row>
    <row r="26" customFormat="false" ht="15" hidden="false" customHeight="false" outlineLevel="0" collapsed="false">
      <c r="A26" s="2" t="n">
        <v>19</v>
      </c>
      <c r="B26" s="9"/>
      <c r="C26" s="4"/>
      <c r="D26" s="10" t="str">
        <f aca="false">IF(AND(ISNUMBER(C26),ISNUMBER($C$4),$C$4&gt;0),1-C26/$C$4,"")</f>
        <v/>
      </c>
      <c r="E26" s="9" t="str">
        <f aca="false">IF(NOT(ISNUMBER(C26)),"",IF(NOT(ISNUMBER($H$20)),$H$20,IF(C26&lt;$H$20,"Presunción de anormalidad",IF(AND(ISNUMBER($H$21),C26&lt;$H$21),"Presunción de anormalidad (baja &gt; 25 puntos)","Correcta"))))</f>
        <v/>
      </c>
      <c r="G26" s="2" t="s">
        <v>50</v>
      </c>
    </row>
    <row r="27" customFormat="false" ht="15" hidden="false" customHeight="false" outlineLevel="0" collapsed="false">
      <c r="A27" s="2" t="n">
        <v>20</v>
      </c>
      <c r="B27" s="9"/>
      <c r="C27" s="4"/>
      <c r="D27" s="10" t="str">
        <f aca="false">IF(AND(ISNUMBER(C27),ISNUMBER($C$4),$C$4&gt;0),1-C27/$C$4,"")</f>
        <v/>
      </c>
      <c r="E27" s="9" t="str">
        <f aca="false">IF(NOT(ISNUMBER(C27)),"",IF(NOT(ISNUMBER($H$20)),$H$20,IF(C27&lt;$H$20,"Presunción de anormalidad",IF(AND(ISNUMBER($H$21),C27&lt;$H$21),"Presunción de anormalidad (baja &gt; 25 puntos)","Correcta"))))</f>
        <v/>
      </c>
      <c r="G27" s="2" t="s">
        <v>51</v>
      </c>
    </row>
    <row r="28" customFormat="false" ht="15" hidden="false" customHeight="false" outlineLevel="0" collapsed="false">
      <c r="A28" s="2" t="n">
        <v>21</v>
      </c>
      <c r="B28" s="9"/>
      <c r="C28" s="4"/>
      <c r="D28" s="10" t="str">
        <f aca="false">IF(AND(ISNUMBER(C28),ISNUMBER($C$4),$C$4&gt;0),1-C28/$C$4,"")</f>
        <v/>
      </c>
      <c r="E28" s="9" t="str">
        <f aca="false">IF(NOT(ISNUMBER(C28)),"",IF(NOT(ISNUMBER($H$20)),$H$20,IF(C28&lt;$H$20,"Presunción de anormalidad",IF(AND(ISNUMBER($H$21),C28&lt;$H$21),"Presunción de anormalidad (baja &gt; 25 puntos)","Correcta"))))</f>
        <v/>
      </c>
    </row>
    <row r="29" customFormat="false" ht="15" hidden="false" customHeight="false" outlineLevel="0" collapsed="false">
      <c r="A29" s="2" t="n">
        <v>22</v>
      </c>
      <c r="B29" s="9"/>
      <c r="C29" s="4"/>
      <c r="D29" s="10" t="str">
        <f aca="false">IF(AND(ISNUMBER(C29),ISNUMBER($C$4),$C$4&gt;0),1-C29/$C$4,"")</f>
        <v/>
      </c>
      <c r="E29" s="9" t="str">
        <f aca="false">IF(NOT(ISNUMBER(C29)),"",IF(NOT(ISNUMBER($H$20)),$H$20,IF(C29&lt;$H$20,"Presunción de anormalidad",IF(AND(ISNUMBER($H$21),C29&lt;$H$21),"Presunción de anormalidad (baja &gt; 25 puntos)","Correcta"))))</f>
        <v/>
      </c>
    </row>
    <row r="30" customFormat="false" ht="15" hidden="false" customHeight="false" outlineLevel="0" collapsed="false">
      <c r="A30" s="2" t="n">
        <v>23</v>
      </c>
      <c r="B30" s="9"/>
      <c r="C30" s="4"/>
      <c r="D30" s="10" t="str">
        <f aca="false">IF(AND(ISNUMBER(C30),ISNUMBER($C$4),$C$4&gt;0),1-C30/$C$4,"")</f>
        <v/>
      </c>
      <c r="E30" s="9" t="str">
        <f aca="false">IF(NOT(ISNUMBER(C30)),"",IF(NOT(ISNUMBER($H$20)),$H$20,IF(C30&lt;$H$20,"Presunción de anormalidad",IF(AND(ISNUMBER($H$21),C30&lt;$H$21),"Presunción de anormalidad (baja &gt; 25 puntos)","Correcta"))))</f>
        <v/>
      </c>
    </row>
    <row r="31" customFormat="false" ht="15" hidden="false" customHeight="false" outlineLevel="0" collapsed="false">
      <c r="A31" s="2" t="n">
        <v>24</v>
      </c>
      <c r="B31" s="9"/>
      <c r="C31" s="4"/>
      <c r="D31" s="10" t="str">
        <f aca="false">IF(AND(ISNUMBER(C31),ISNUMBER($C$4),$C$4&gt;0),1-C31/$C$4,"")</f>
        <v/>
      </c>
      <c r="E31" s="9" t="str">
        <f aca="false">IF(NOT(ISNUMBER(C31)),"",IF(NOT(ISNUMBER($H$20)),$H$20,IF(C31&lt;$H$20,"Presunción de anormalidad",IF(AND(ISNUMBER($H$21),C31&lt;$H$21),"Presunción de anormalidad (baja &gt; 25 puntos)","Correcta"))))</f>
        <v/>
      </c>
    </row>
    <row r="32" customFormat="false" ht="15" hidden="false" customHeight="false" outlineLevel="0" collapsed="false">
      <c r="A32" s="2" t="n">
        <v>25</v>
      </c>
      <c r="B32" s="9"/>
      <c r="C32" s="4"/>
      <c r="D32" s="10" t="str">
        <f aca="false">IF(AND(ISNUMBER(C32),ISNUMBER($C$4),$C$4&gt;0),1-C32/$C$4,"")</f>
        <v/>
      </c>
      <c r="E32" s="9" t="str">
        <f aca="false">IF(NOT(ISNUMBER(C32)),"",IF(NOT(ISNUMBER($H$20)),$H$20,IF(C32&lt;$H$20,"Presunción de anormalidad",IF(AND(ISNUMBER($H$21),C32&lt;$H$21),"Presunción de anormalidad (baja &gt; 25 puntos)","Correcta"))))</f>
        <v/>
      </c>
    </row>
    <row r="33" customFormat="false" ht="15" hidden="false" customHeight="false" outlineLevel="0" collapsed="false">
      <c r="A33" s="2" t="n">
        <v>26</v>
      </c>
      <c r="B33" s="9"/>
      <c r="C33" s="4"/>
      <c r="D33" s="10" t="str">
        <f aca="false">IF(AND(ISNUMBER(C33),ISNUMBER($C$4),$C$4&gt;0),1-C33/$C$4,"")</f>
        <v/>
      </c>
      <c r="E33" s="9" t="str">
        <f aca="false">IF(NOT(ISNUMBER(C33)),"",IF(NOT(ISNUMBER($H$20)),$H$20,IF(C33&lt;$H$20,"Presunción de anormalidad",IF(AND(ISNUMBER($H$21),C33&lt;$H$21),"Presunción de anormalidad (baja &gt; 25 puntos)","Correcta"))))</f>
        <v/>
      </c>
    </row>
    <row r="34" customFormat="false" ht="15" hidden="false" customHeight="false" outlineLevel="0" collapsed="false">
      <c r="A34" s="2" t="n">
        <v>27</v>
      </c>
      <c r="B34" s="9"/>
      <c r="C34" s="4"/>
      <c r="D34" s="10" t="str">
        <f aca="false">IF(AND(ISNUMBER(C34),ISNUMBER($C$4),$C$4&gt;0),1-C34/$C$4,"")</f>
        <v/>
      </c>
      <c r="E34" s="9" t="str">
        <f aca="false">IF(NOT(ISNUMBER(C34)),"",IF(NOT(ISNUMBER($H$20)),$H$20,IF(C34&lt;$H$20,"Presunción de anormalidad",IF(AND(ISNUMBER($H$21),C34&lt;$H$21),"Presunción de anormalidad (baja &gt; 25 puntos)","Correcta"))))</f>
        <v/>
      </c>
    </row>
    <row r="35" customFormat="false" ht="15" hidden="false" customHeight="false" outlineLevel="0" collapsed="false">
      <c r="A35" s="2" t="n">
        <v>28</v>
      </c>
      <c r="B35" s="9"/>
      <c r="C35" s="4"/>
      <c r="D35" s="10" t="str">
        <f aca="false">IF(AND(ISNUMBER(C35),ISNUMBER($C$4),$C$4&gt;0),1-C35/$C$4,"")</f>
        <v/>
      </c>
      <c r="E35" s="9" t="str">
        <f aca="false">IF(NOT(ISNUMBER(C35)),"",IF(NOT(ISNUMBER($H$20)),$H$20,IF(C35&lt;$H$20,"Presunción de anormalidad",IF(AND(ISNUMBER($H$21),C35&lt;$H$21),"Presunción de anormalidad (baja &gt; 25 puntos)","Correcta"))))</f>
        <v/>
      </c>
    </row>
    <row r="36" customFormat="false" ht="15" hidden="false" customHeight="false" outlineLevel="0" collapsed="false">
      <c r="A36" s="2" t="n">
        <v>29</v>
      </c>
      <c r="B36" s="9"/>
      <c r="C36" s="4"/>
      <c r="D36" s="10" t="str">
        <f aca="false">IF(AND(ISNUMBER(C36),ISNUMBER($C$4),$C$4&gt;0),1-C36/$C$4,"")</f>
        <v/>
      </c>
      <c r="E36" s="9" t="str">
        <f aca="false">IF(NOT(ISNUMBER(C36)),"",IF(NOT(ISNUMBER($H$20)),$H$20,IF(C36&lt;$H$20,"Presunción de anormalidad",IF(AND(ISNUMBER($H$21),C36&lt;$H$21),"Presunción de anormalidad (baja &gt; 25 puntos)","Correcta"))))</f>
        <v/>
      </c>
    </row>
    <row r="37" customFormat="false" ht="15" hidden="false" customHeight="false" outlineLevel="0" collapsed="false">
      <c r="A37" s="2" t="n">
        <v>30</v>
      </c>
      <c r="B37" s="9"/>
      <c r="C37" s="4"/>
      <c r="D37" s="10" t="str">
        <f aca="false">IF(AND(ISNUMBER(C37),ISNUMBER($C$4),$C$4&gt;0),1-C37/$C$4,"")</f>
        <v/>
      </c>
      <c r="E37" s="9" t="str">
        <f aca="false">IF(NOT(ISNUMBER(C37)),"",IF(NOT(ISNUMBER($H$20)),$H$20,IF(C37&lt;$H$20,"Presunción de anormalidad",IF(AND(ISNUMBER($H$21),C37&lt;$H$21),"Presunción de anormalidad (baja &gt; 25 puntos)","Correcta"))))</f>
        <v/>
      </c>
    </row>
    <row r="38" customFormat="false" ht="15" hidden="false" customHeight="false" outlineLevel="0" collapsed="false">
      <c r="A38" s="2" t="n">
        <v>31</v>
      </c>
      <c r="B38" s="9"/>
      <c r="C38" s="4"/>
      <c r="D38" s="10" t="str">
        <f aca="false">IF(AND(ISNUMBER(C38),ISNUMBER($C$4),$C$4&gt;0),1-C38/$C$4,"")</f>
        <v/>
      </c>
      <c r="E38" s="9" t="str">
        <f aca="false">IF(NOT(ISNUMBER(C38)),"",IF(NOT(ISNUMBER($H$20)),$H$20,IF(C38&lt;$H$20,"Presunción de anormalidad",IF(AND(ISNUMBER($H$21),C38&lt;$H$21),"Presunción de anormalidad (baja &gt; 25 puntos)","Correcta"))))</f>
        <v/>
      </c>
    </row>
    <row r="39" customFormat="false" ht="15" hidden="false" customHeight="false" outlineLevel="0" collapsed="false">
      <c r="A39" s="2" t="n">
        <v>32</v>
      </c>
      <c r="B39" s="9"/>
      <c r="C39" s="4"/>
      <c r="D39" s="10" t="str">
        <f aca="false">IF(AND(ISNUMBER(C39),ISNUMBER($C$4),$C$4&gt;0),1-C39/$C$4,"")</f>
        <v/>
      </c>
      <c r="E39" s="9" t="str">
        <f aca="false">IF(NOT(ISNUMBER(C39)),"",IF(NOT(ISNUMBER($H$20)),$H$20,IF(C39&lt;$H$20,"Presunción de anormalidad",IF(AND(ISNUMBER($H$21),C39&lt;$H$21),"Presunción de anormalidad (baja &gt; 25 puntos)","Correcta"))))</f>
        <v/>
      </c>
    </row>
    <row r="40" customFormat="false" ht="15" hidden="false" customHeight="false" outlineLevel="0" collapsed="false">
      <c r="A40" s="2" t="n">
        <v>33</v>
      </c>
      <c r="B40" s="9"/>
      <c r="C40" s="4"/>
      <c r="D40" s="10" t="str">
        <f aca="false">IF(AND(ISNUMBER(C40),ISNUMBER($C$4),$C$4&gt;0),1-C40/$C$4,"")</f>
        <v/>
      </c>
      <c r="E40" s="9" t="str">
        <f aca="false">IF(NOT(ISNUMBER(C40)),"",IF(NOT(ISNUMBER($H$20)),$H$20,IF(C40&lt;$H$20,"Presunción de anormalidad",IF(AND(ISNUMBER($H$21),C40&lt;$H$21),"Presunción de anormalidad (baja &gt; 25 puntos)","Correcta"))))</f>
        <v/>
      </c>
    </row>
    <row r="41" customFormat="false" ht="15" hidden="false" customHeight="false" outlineLevel="0" collapsed="false">
      <c r="A41" s="2" t="n">
        <v>34</v>
      </c>
      <c r="B41" s="9"/>
      <c r="C41" s="4"/>
      <c r="D41" s="10" t="str">
        <f aca="false">IF(AND(ISNUMBER(C41),ISNUMBER($C$4),$C$4&gt;0),1-C41/$C$4,"")</f>
        <v/>
      </c>
      <c r="E41" s="9" t="str">
        <f aca="false">IF(NOT(ISNUMBER(C41)),"",IF(NOT(ISNUMBER($H$20)),$H$20,IF(C41&lt;$H$20,"Presunción de anormalidad",IF(AND(ISNUMBER($H$21),C41&lt;$H$21),"Presunción de anormalidad (baja &gt; 25 puntos)","Correcta"))))</f>
        <v/>
      </c>
    </row>
    <row r="42" customFormat="false" ht="15" hidden="false" customHeight="false" outlineLevel="0" collapsed="false">
      <c r="A42" s="2" t="n">
        <v>35</v>
      </c>
      <c r="B42" s="9"/>
      <c r="C42" s="4"/>
      <c r="D42" s="10" t="str">
        <f aca="false">IF(AND(ISNUMBER(C42),ISNUMBER($C$4),$C$4&gt;0),1-C42/$C$4,"")</f>
        <v/>
      </c>
      <c r="E42" s="9" t="str">
        <f aca="false">IF(NOT(ISNUMBER(C42)),"",IF(NOT(ISNUMBER($H$20)),$H$20,IF(C42&lt;$H$20,"Presunción de anormalidad",IF(AND(ISNUMBER($H$21),C42&lt;$H$21),"Presunción de anormalidad (baja &gt; 25 puntos)","Correcta"))))</f>
        <v/>
      </c>
    </row>
    <row r="43" customFormat="false" ht="15" hidden="false" customHeight="false" outlineLevel="0" collapsed="false">
      <c r="A43" s="2" t="n">
        <v>36</v>
      </c>
      <c r="B43" s="9"/>
      <c r="C43" s="4"/>
      <c r="D43" s="10" t="str">
        <f aca="false">IF(AND(ISNUMBER(C43),ISNUMBER($C$4),$C$4&gt;0),1-C43/$C$4,"")</f>
        <v/>
      </c>
      <c r="E43" s="9" t="str">
        <f aca="false">IF(NOT(ISNUMBER(C43)),"",IF(NOT(ISNUMBER($H$20)),$H$20,IF(C43&lt;$H$20,"Presunción de anormalidad",IF(AND(ISNUMBER($H$21),C43&lt;$H$21),"Presunción de anormalidad (baja &gt; 25 puntos)","Correcta"))))</f>
        <v/>
      </c>
    </row>
    <row r="44" customFormat="false" ht="15" hidden="false" customHeight="false" outlineLevel="0" collapsed="false">
      <c r="A44" s="2" t="n">
        <v>37</v>
      </c>
      <c r="B44" s="9"/>
      <c r="C44" s="4"/>
      <c r="D44" s="10" t="str">
        <f aca="false">IF(AND(ISNUMBER(C44),ISNUMBER($C$4),$C$4&gt;0),1-C44/$C$4,"")</f>
        <v/>
      </c>
      <c r="E44" s="9" t="str">
        <f aca="false">IF(NOT(ISNUMBER(C44)),"",IF(NOT(ISNUMBER($H$20)),$H$20,IF(C44&lt;$H$20,"Presunción de anormalidad",IF(AND(ISNUMBER($H$21),C44&lt;$H$21),"Presunción de anormalidad (baja &gt; 25 puntos)","Correcta"))))</f>
        <v/>
      </c>
    </row>
    <row r="45" customFormat="false" ht="15" hidden="false" customHeight="false" outlineLevel="0" collapsed="false">
      <c r="A45" s="2" t="n">
        <v>38</v>
      </c>
      <c r="B45" s="9"/>
      <c r="C45" s="4"/>
      <c r="D45" s="10" t="str">
        <f aca="false">IF(AND(ISNUMBER(C45),ISNUMBER($C$4),$C$4&gt;0),1-C45/$C$4,"")</f>
        <v/>
      </c>
      <c r="E45" s="9" t="str">
        <f aca="false">IF(NOT(ISNUMBER(C45)),"",IF(NOT(ISNUMBER($H$20)),$H$20,IF(C45&lt;$H$20,"Presunción de anormalidad",IF(AND(ISNUMBER($H$21),C45&lt;$H$21),"Presunción de anormalidad (baja &gt; 25 puntos)","Correcta"))))</f>
        <v/>
      </c>
    </row>
    <row r="46" customFormat="false" ht="15" hidden="false" customHeight="false" outlineLevel="0" collapsed="false">
      <c r="A46" s="2" t="n">
        <v>39</v>
      </c>
      <c r="B46" s="9"/>
      <c r="C46" s="4"/>
      <c r="D46" s="10" t="str">
        <f aca="false">IF(AND(ISNUMBER(C46),ISNUMBER($C$4),$C$4&gt;0),1-C46/$C$4,"")</f>
        <v/>
      </c>
      <c r="E46" s="9" t="str">
        <f aca="false">IF(NOT(ISNUMBER(C46)),"",IF(NOT(ISNUMBER($H$20)),$H$20,IF(C46&lt;$H$20,"Presunción de anormalidad",IF(AND(ISNUMBER($H$21),C46&lt;$H$21),"Presunción de anormalidad (baja &gt; 25 puntos)","Correcta"))))</f>
        <v/>
      </c>
    </row>
    <row r="47" customFormat="false" ht="15" hidden="false" customHeight="false" outlineLevel="0" collapsed="false">
      <c r="A47" s="2" t="n">
        <v>40</v>
      </c>
      <c r="B47" s="9"/>
      <c r="C47" s="4"/>
      <c r="D47" s="10" t="str">
        <f aca="false">IF(AND(ISNUMBER(C47),ISNUMBER($C$4),$C$4&gt;0),1-C47/$C$4,"")</f>
        <v/>
      </c>
      <c r="E47" s="9" t="str">
        <f aca="false">IF(NOT(ISNUMBER(C47)),"",IF(NOT(ISNUMBER($H$20)),$H$20,IF(C47&lt;$H$20,"Presunción de anormalidad",IF(AND(ISNUMBER($H$21),C47&lt;$H$21),"Presunción de anormalidad (baja &gt; 25 puntos)","Correcta"))))</f>
        <v/>
      </c>
    </row>
    <row r="48" customFormat="false" ht="15" hidden="false" customHeight="false" outlineLevel="0" collapsed="false">
      <c r="A48" s="2" t="n">
        <v>41</v>
      </c>
      <c r="B48" s="9"/>
      <c r="C48" s="4"/>
      <c r="D48" s="10" t="str">
        <f aca="false">IF(AND(ISNUMBER(C48),ISNUMBER($C$4),$C$4&gt;0),1-C48/$C$4,"")</f>
        <v/>
      </c>
      <c r="E48" s="9" t="str">
        <f aca="false">IF(NOT(ISNUMBER(C48)),"",IF(NOT(ISNUMBER($H$20)),$H$20,IF(C48&lt;$H$20,"Presunción de anormalidad",IF(AND(ISNUMBER($H$21),C48&lt;$H$21),"Presunción de anormalidad (baja &gt; 25 puntos)","Correcta"))))</f>
        <v/>
      </c>
    </row>
    <row r="49" customFormat="false" ht="15" hidden="false" customHeight="false" outlineLevel="0" collapsed="false">
      <c r="A49" s="2" t="n">
        <v>42</v>
      </c>
      <c r="B49" s="9"/>
      <c r="C49" s="4"/>
      <c r="D49" s="10" t="str">
        <f aca="false">IF(AND(ISNUMBER(C49),ISNUMBER($C$4),$C$4&gt;0),1-C49/$C$4,"")</f>
        <v/>
      </c>
      <c r="E49" s="9" t="str">
        <f aca="false">IF(NOT(ISNUMBER(C49)),"",IF(NOT(ISNUMBER($H$20)),$H$20,IF(C49&lt;$H$20,"Presunción de anormalidad",IF(AND(ISNUMBER($H$21),C49&lt;$H$21),"Presunción de anormalidad (baja &gt; 25 puntos)","Correcta"))))</f>
        <v/>
      </c>
    </row>
    <row r="50" customFormat="false" ht="15" hidden="false" customHeight="false" outlineLevel="0" collapsed="false">
      <c r="A50" s="2" t="n">
        <v>43</v>
      </c>
      <c r="B50" s="9"/>
      <c r="C50" s="4"/>
      <c r="D50" s="10" t="str">
        <f aca="false">IF(AND(ISNUMBER(C50),ISNUMBER($C$4),$C$4&gt;0),1-C50/$C$4,"")</f>
        <v/>
      </c>
      <c r="E50" s="9" t="str">
        <f aca="false">IF(NOT(ISNUMBER(C50)),"",IF(NOT(ISNUMBER($H$20)),$H$20,IF(C50&lt;$H$20,"Presunción de anormalidad",IF(AND(ISNUMBER($H$21),C50&lt;$H$21),"Presunción de anormalidad (baja &gt; 25 puntos)","Correcta"))))</f>
        <v/>
      </c>
    </row>
    <row r="51" customFormat="false" ht="15" hidden="false" customHeight="false" outlineLevel="0" collapsed="false">
      <c r="A51" s="2" t="n">
        <v>44</v>
      </c>
      <c r="B51" s="9"/>
      <c r="C51" s="4"/>
      <c r="D51" s="10" t="str">
        <f aca="false">IF(AND(ISNUMBER(C51),ISNUMBER($C$4),$C$4&gt;0),1-C51/$C$4,"")</f>
        <v/>
      </c>
      <c r="E51" s="9" t="str">
        <f aca="false">IF(NOT(ISNUMBER(C51)),"",IF(NOT(ISNUMBER($H$20)),$H$20,IF(C51&lt;$H$20,"Presunción de anormalidad",IF(AND(ISNUMBER($H$21),C51&lt;$H$21),"Presunción de anormalidad (baja &gt; 25 puntos)","Correcta"))))</f>
        <v/>
      </c>
    </row>
    <row r="52" customFormat="false" ht="15" hidden="false" customHeight="false" outlineLevel="0" collapsed="false">
      <c r="A52" s="2" t="n">
        <v>45</v>
      </c>
      <c r="B52" s="9"/>
      <c r="C52" s="4"/>
      <c r="D52" s="10" t="str">
        <f aca="false">IF(AND(ISNUMBER(C52),ISNUMBER($C$4),$C$4&gt;0),1-C52/$C$4,"")</f>
        <v/>
      </c>
      <c r="E52" s="9" t="str">
        <f aca="false">IF(NOT(ISNUMBER(C52)),"",IF(NOT(ISNUMBER($H$20)),$H$20,IF(C52&lt;$H$20,"Presunción de anormalidad",IF(AND(ISNUMBER($H$21),C52&lt;$H$21),"Presunción de anormalidad (baja &gt; 25 puntos)","Correcta"))))</f>
        <v/>
      </c>
    </row>
    <row r="53" customFormat="false" ht="15" hidden="false" customHeight="false" outlineLevel="0" collapsed="false">
      <c r="A53" s="2" t="n">
        <v>46</v>
      </c>
      <c r="B53" s="9"/>
      <c r="C53" s="4"/>
      <c r="D53" s="10" t="str">
        <f aca="false">IF(AND(ISNUMBER(C53),ISNUMBER($C$4),$C$4&gt;0),1-C53/$C$4,"")</f>
        <v/>
      </c>
      <c r="E53" s="9" t="str">
        <f aca="false">IF(NOT(ISNUMBER(C53)),"",IF(NOT(ISNUMBER($H$20)),$H$20,IF(C53&lt;$H$20,"Presunción de anormalidad",IF(AND(ISNUMBER($H$21),C53&lt;$H$21),"Presunción de anormalidad (baja &gt; 25 puntos)","Correcta"))))</f>
        <v/>
      </c>
    </row>
    <row r="54" customFormat="false" ht="15" hidden="false" customHeight="false" outlineLevel="0" collapsed="false">
      <c r="A54" s="2" t="n">
        <v>47</v>
      </c>
      <c r="B54" s="9"/>
      <c r="C54" s="4"/>
      <c r="D54" s="10" t="str">
        <f aca="false">IF(AND(ISNUMBER(C54),ISNUMBER($C$4),$C$4&gt;0),1-C54/$C$4,"")</f>
        <v/>
      </c>
      <c r="E54" s="9" t="str">
        <f aca="false">IF(NOT(ISNUMBER(C54)),"",IF(NOT(ISNUMBER($H$20)),$H$20,IF(C54&lt;$H$20,"Presunción de anormalidad",IF(AND(ISNUMBER($H$21),C54&lt;$H$21),"Presunción de anormalidad (baja &gt; 25 puntos)","Correcta"))))</f>
        <v/>
      </c>
    </row>
    <row r="55" customFormat="false" ht="15" hidden="false" customHeight="false" outlineLevel="0" collapsed="false">
      <c r="A55" s="2" t="n">
        <v>48</v>
      </c>
      <c r="B55" s="9"/>
      <c r="C55" s="4"/>
      <c r="D55" s="10" t="str">
        <f aca="false">IF(AND(ISNUMBER(C55),ISNUMBER($C$4),$C$4&gt;0),1-C55/$C$4,"")</f>
        <v/>
      </c>
      <c r="E55" s="9" t="str">
        <f aca="false">IF(NOT(ISNUMBER(C55)),"",IF(NOT(ISNUMBER($H$20)),$H$20,IF(C55&lt;$H$20,"Presunción de anormalidad",IF(AND(ISNUMBER($H$21),C55&lt;$H$21),"Presunción de anormalidad (baja &gt; 25 puntos)","Correcta"))))</f>
        <v/>
      </c>
    </row>
    <row r="56" customFormat="false" ht="15" hidden="false" customHeight="false" outlineLevel="0" collapsed="false">
      <c r="A56" s="2" t="n">
        <v>49</v>
      </c>
      <c r="B56" s="9"/>
      <c r="C56" s="4"/>
      <c r="D56" s="10" t="str">
        <f aca="false">IF(AND(ISNUMBER(C56),ISNUMBER($C$4),$C$4&gt;0),1-C56/$C$4,"")</f>
        <v/>
      </c>
      <c r="E56" s="9" t="str">
        <f aca="false">IF(NOT(ISNUMBER(C56)),"",IF(NOT(ISNUMBER($H$20)),$H$20,IF(C56&lt;$H$20,"Presunción de anormalidad",IF(AND(ISNUMBER($H$21),C56&lt;$H$21),"Presunción de anormalidad (baja &gt; 25 puntos)","Correcta"))))</f>
        <v/>
      </c>
    </row>
    <row r="57" customFormat="false" ht="15" hidden="false" customHeight="false" outlineLevel="0" collapsed="false">
      <c r="A57" s="2" t="n">
        <v>50</v>
      </c>
      <c r="B57" s="9"/>
      <c r="C57" s="4"/>
      <c r="D57" s="10" t="str">
        <f aca="false">IF(AND(ISNUMBER(C57),ISNUMBER($C$4),$C$4&gt;0),1-C57/$C$4,"")</f>
        <v/>
      </c>
      <c r="E57" s="9" t="str">
        <f aca="false">IF(NOT(ISNUMBER(C57)),"",IF(NOT(ISNUMBER($H$20)),$H$20,IF(C57&lt;$H$20,"Presunción de anormalidad",IF(AND(ISNUMBER($H$21),C57&lt;$H$21),"Presunción de anormalidad (baja &gt; 25 puntos)","Correcta"))))</f>
        <v/>
      </c>
    </row>
  </sheetData>
  <dataValidations count="2">
    <dataValidation allowBlank="false" errorStyle="stop" operator="between" showDropDown="false" showErrorMessage="false" showInputMessage="false" sqref="C5" type="list">
      <formula1>"Sí,No"</formula1>
      <formula2>0</formula2>
    </dataValidation>
    <dataValidation allowBlank="true" error="Introduce el importe de la oferta sin IVA, mayor que 0." errorStyle="stop" errorTitle="Importe no válido" operator="greaterThan" showDropDown="false" showErrorMessage="false" showInputMessage="false" sqref="C8:C57" type="decimal">
      <formula1>0</formula1>
      <formula2>0</formula2>
    </dataValidation>
  </dataValidations>
  <hyperlinks>
    <hyperlink ref="G27" r:id="rId1" display="Calculadora online y guía: https://licita-ia.com/tools/abnormal-bid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2"/>
    <col collapsed="false" customWidth="true" hidden="false" outlineLevel="0" max="6" min="6" style="0" width="3"/>
    <col collapsed="false" customWidth="true" hidden="false" outlineLevel="0" max="7" min="7" style="0" width="52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4" customFormat="false" ht="15" hidden="false" customHeight="false" outlineLevel="0" collapsed="false">
      <c r="A4" s="3" t="s">
        <v>25</v>
      </c>
      <c r="C4" s="4" t="n">
        <v>180000</v>
      </c>
    </row>
    <row r="5" customFormat="false" ht="15" hidden="false" customHeight="false" outlineLevel="0" collapsed="false">
      <c r="A5" s="3" t="s">
        <v>26</v>
      </c>
      <c r="C5" s="5" t="s">
        <v>27</v>
      </c>
    </row>
    <row r="7" customFormat="false" ht="15" hidden="false" customHeight="false" outlineLevel="0" collapsed="false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G7" s="7" t="s">
        <v>33</v>
      </c>
      <c r="H7" s="8"/>
    </row>
    <row r="8" customFormat="false" ht="15" hidden="false" customHeight="false" outlineLevel="0" collapsed="false">
      <c r="A8" s="2" t="n">
        <v>1</v>
      </c>
      <c r="B8" s="9" t="s">
        <v>54</v>
      </c>
      <c r="C8" s="4" t="n">
        <v>129600</v>
      </c>
      <c r="D8" s="10" t="n">
        <f aca="false">IF(AND(ISNUMBER(C8),ISNUMBER($C$4),$C$4&gt;0),1-C8/$C$4,"")</f>
        <v>0.28</v>
      </c>
      <c r="E8" s="9" t="str">
        <f aca="false">IF(NOT(ISNUMBER(C8)),"",IF(NOT(ISNUMBER($H$20)),$H$20,IF(C8&lt;$H$20,"Presunción de anormalidad",IF(AND(ISNUMBER($H$21),C8&lt;$H$21),"Presunción de anormalidad (baja &gt; 25 puntos)","Correcta"))))</f>
        <v>Presunción de anormalidad</v>
      </c>
    </row>
    <row r="9" customFormat="false" ht="15" hidden="false" customHeight="false" outlineLevel="0" collapsed="false">
      <c r="A9" s="2" t="n">
        <v>2</v>
      </c>
      <c r="B9" s="9"/>
      <c r="C9" s="4"/>
      <c r="D9" s="10" t="str">
        <f aca="false">IF(AND(ISNUMBER(C9),ISNUMBER($C$4),$C$4&gt;0),1-C9/$C$4,"")</f>
        <v/>
      </c>
      <c r="E9" s="9" t="str">
        <f aca="false">IF(NOT(ISNUMBER(C9)),"",IF(NOT(ISNUMBER($H$20)),$H$20,IF(C9&lt;$H$20,"Presunción de anormalidad",IF(AND(ISNUMBER($H$21),C9&lt;$H$21),"Presunción de anormalidad (baja &gt; 25 puntos)","Correcta"))))</f>
        <v/>
      </c>
      <c r="G9" s="9" t="s">
        <v>34</v>
      </c>
      <c r="H9" s="11" t="n">
        <f aca="false">COUNT($C$8:$C$57)</f>
        <v>1</v>
      </c>
    </row>
    <row r="10" customFormat="false" ht="15" hidden="false" customHeight="false" outlineLevel="0" collapsed="false">
      <c r="A10" s="2" t="n">
        <v>3</v>
      </c>
      <c r="B10" s="9"/>
      <c r="C10" s="4"/>
      <c r="D10" s="10" t="str">
        <f aca="false">IF(AND(ISNUMBER(C10),ISNUMBER($C$4),$C$4&gt;0),1-C10/$C$4,"")</f>
        <v/>
      </c>
      <c r="E10" s="9" t="str">
        <f aca="false">IF(NOT(ISNUMBER(C10)),"",IF(NOT(ISNUMBER($H$20)),$H$20,IF(C10&lt;$H$20,"Presunción de anormalidad",IF(AND(ISNUMBER($H$21),C10&lt;$H$21),"Presunción de anormalidad (baja &gt; 25 puntos)","Correcta"))))</f>
        <v/>
      </c>
      <c r="G10" s="9" t="s">
        <v>35</v>
      </c>
      <c r="H10" s="12" t="n">
        <f aca="false">IF(C5="Sí",2/3,1)</f>
        <v>1</v>
      </c>
    </row>
    <row r="11" customFormat="false" ht="15" hidden="false" customHeight="false" outlineLevel="0" collapsed="false">
      <c r="A11" s="2" t="n">
        <v>4</v>
      </c>
      <c r="B11" s="9"/>
      <c r="C11" s="4"/>
      <c r="D11" s="10" t="str">
        <f aca="false">IF(AND(ISNUMBER(C11),ISNUMBER($C$4),$C$4&gt;0),1-C11/$C$4,"")</f>
        <v/>
      </c>
      <c r="E11" s="9" t="str">
        <f aca="false">IF(NOT(ISNUMBER(C11)),"",IF(NOT(ISNUMBER($H$20)),$H$20,IF(C11&lt;$H$20,"Presunción de anormalidad",IF(AND(ISNUMBER($H$21),C11&lt;$H$21),"Presunción de anormalidad (baja &gt; 25 puntos)","Correcta"))))</f>
        <v/>
      </c>
      <c r="G11" s="9" t="s">
        <v>36</v>
      </c>
      <c r="H11" s="13" t="n">
        <f aca="false">10*H10</f>
        <v>10</v>
      </c>
    </row>
    <row r="12" customFormat="false" ht="15" hidden="false" customHeight="false" outlineLevel="0" collapsed="false">
      <c r="A12" s="2" t="n">
        <v>5</v>
      </c>
      <c r="B12" s="9"/>
      <c r="C12" s="4"/>
      <c r="D12" s="10" t="str">
        <f aca="false">IF(AND(ISNUMBER(C12),ISNUMBER($C$4),$C$4&gt;0),1-C12/$C$4,"")</f>
        <v/>
      </c>
      <c r="E12" s="9" t="str">
        <f aca="false">IF(NOT(ISNUMBER(C12)),"",IF(NOT(ISNUMBER($H$20)),$H$20,IF(C12&lt;$H$20,"Presunción de anormalidad",IF(AND(ISNUMBER($H$21),C12&lt;$H$21),"Presunción de anormalidad (baja &gt; 25 puntos)","Correcta"))))</f>
        <v/>
      </c>
      <c r="G12" s="9" t="s">
        <v>37</v>
      </c>
      <c r="H12" s="14" t="str">
        <f aca="false">IF(H9&gt;=3,AVERAGE($C$8:$C$57),"")</f>
        <v/>
      </c>
    </row>
    <row r="13" customFormat="false" ht="15" hidden="false" customHeight="false" outlineLevel="0" collapsed="false">
      <c r="A13" s="2" t="n">
        <v>6</v>
      </c>
      <c r="B13" s="9"/>
      <c r="C13" s="4"/>
      <c r="D13" s="10" t="str">
        <f aca="false">IF(AND(ISNUMBER(C13),ISNUMBER($C$4),$C$4&gt;0),1-C13/$C$4,"")</f>
        <v/>
      </c>
      <c r="E13" s="9" t="str">
        <f aca="false">IF(NOT(ISNUMBER(C13)),"",IF(NOT(ISNUMBER($H$20)),$H$20,IF(C13&lt;$H$20,"Presunción de anormalidad",IF(AND(ISNUMBER($H$21),C13&lt;$H$21),"Presunción de anormalidad (baja &gt; 25 puntos)","Correcta"))))</f>
        <v/>
      </c>
      <c r="G13" s="9" t="s">
        <v>38</v>
      </c>
      <c r="H13" s="14" t="str">
        <f aca="false">IF(H9&gt;=3,H12*(1+10*H10/100),"")</f>
        <v/>
      </c>
    </row>
    <row r="14" customFormat="false" ht="15" hidden="false" customHeight="false" outlineLevel="0" collapsed="false">
      <c r="A14" s="2" t="n">
        <v>7</v>
      </c>
      <c r="B14" s="9"/>
      <c r="C14" s="4"/>
      <c r="D14" s="10" t="str">
        <f aca="false">IF(AND(ISNUMBER(C14),ISNUMBER($C$4),$C$4&gt;0),1-C14/$C$4,"")</f>
        <v/>
      </c>
      <c r="E14" s="9" t="str">
        <f aca="false">IF(NOT(ISNUMBER(C14)),"",IF(NOT(ISNUMBER($H$20)),$H$20,IF(C14&lt;$H$20,"Presunción de anormalidad",IF(AND(ISNUMBER($H$21),C14&lt;$H$21),"Presunción de anormalidad (baja &gt; 25 puntos)","Correcta"))))</f>
        <v/>
      </c>
      <c r="G14" s="9" t="s">
        <v>39</v>
      </c>
      <c r="H14" s="14" t="n">
        <f aca="false">IF(H9&gt;=1,MAX($C$8:$C$57),"")</f>
        <v>129600</v>
      </c>
    </row>
    <row r="15" customFormat="false" ht="15" hidden="false" customHeight="false" outlineLevel="0" collapsed="false">
      <c r="A15" s="2" t="n">
        <v>8</v>
      </c>
      <c r="B15" s="9"/>
      <c r="C15" s="4"/>
      <c r="D15" s="10" t="str">
        <f aca="false">IF(AND(ISNUMBER(C15),ISNUMBER($C$4),$C$4&gt;0),1-C15/$C$4,"")</f>
        <v/>
      </c>
      <c r="E15" s="9" t="str">
        <f aca="false">IF(NOT(ISNUMBER(C15)),"",IF(NOT(ISNUMBER($H$20)),$H$20,IF(C15&lt;$H$20,"Presunción de anormalidad",IF(AND(ISNUMBER($H$21),C15&lt;$H$21),"Presunción de anormalidad (baja &gt; 25 puntos)","Correcta"))))</f>
        <v/>
      </c>
      <c r="G15" s="9" t="s">
        <v>40</v>
      </c>
      <c r="H15" s="11" t="str">
        <f aca="false">IF(H9&lt;3,"",IF(H9=3,IF(H14&gt;H13,1,0),SUMPRODUCT(--($C$8:$C$57&gt;H13),--ISNUMBER($C$8:$C$57))))</f>
        <v/>
      </c>
    </row>
    <row r="16" customFormat="false" ht="15" hidden="false" customHeight="false" outlineLevel="0" collapsed="false">
      <c r="A16" s="2" t="n">
        <v>9</v>
      </c>
      <c r="B16" s="9"/>
      <c r="C16" s="4"/>
      <c r="D16" s="10" t="str">
        <f aca="false">IF(AND(ISNUMBER(C16),ISNUMBER($C$4),$C$4&gt;0),1-C16/$C$4,"")</f>
        <v/>
      </c>
      <c r="E16" s="9" t="str">
        <f aca="false">IF(NOT(ISNUMBER(C16)),"",IF(NOT(ISNUMBER($H$20)),$H$20,IF(C16&lt;$H$20,"Presunción de anormalidad",IF(AND(ISNUMBER($H$21),C16&lt;$H$21),"Presunción de anormalidad (baja &gt; 25 puntos)","Correcta"))))</f>
        <v/>
      </c>
      <c r="G16" s="9" t="s">
        <v>41</v>
      </c>
      <c r="H16" s="15" t="str">
        <f aca="false">IF(H9&lt;4,"No",IF(AND(H15&gt;0,H9-H15&lt;3),"Sí","No"))</f>
        <v>No</v>
      </c>
    </row>
    <row r="17" customFormat="false" ht="15" hidden="false" customHeight="false" outlineLevel="0" collapsed="false">
      <c r="A17" s="2" t="n">
        <v>10</v>
      </c>
      <c r="B17" s="9"/>
      <c r="C17" s="4"/>
      <c r="D17" s="10" t="str">
        <f aca="false">IF(AND(ISNUMBER(C17),ISNUMBER($C$4),$C$4&gt;0),1-C17/$C$4,"")</f>
        <v/>
      </c>
      <c r="E17" s="9" t="str">
        <f aca="false">IF(NOT(ISNUMBER(C17)),"",IF(NOT(ISNUMBER($H$20)),$H$20,IF(C17&lt;$H$20,"Presunción de anormalidad",IF(AND(ISNUMBER($H$21),C17&lt;$H$21),"Presunción de anormalidad (baja &gt; 25 puntos)","Correcta"))))</f>
        <v/>
      </c>
      <c r="G17" s="9" t="s">
        <v>42</v>
      </c>
      <c r="H17" s="14" t="str">
        <f aca="false">IF(H9&lt;3,"",IF(H9=3,IF(H15=1,(SUM($C$8:$C$57)-H14)/2,H12),IF(H15=0,H12,IF(H9-H15&gt;=3,SUMPRODUCT(--($C$8:$C$57&lt;=H13),$C$8:$C$57)/(H9-H15),(SMALL($C$8:$C$57,1)+SMALL($C$8:$C$57,2)+SMALL($C$8:$C$57,3))/3))))</f>
        <v/>
      </c>
    </row>
    <row r="18" customFormat="false" ht="15" hidden="false" customHeight="false" outlineLevel="0" collapsed="false">
      <c r="A18" s="2" t="n">
        <v>11</v>
      </c>
      <c r="B18" s="9"/>
      <c r="C18" s="4"/>
      <c r="D18" s="10" t="str">
        <f aca="false">IF(AND(ISNUMBER(C18),ISNUMBER($C$4),$C$4&gt;0),1-C18/$C$4,"")</f>
        <v/>
      </c>
      <c r="E18" s="9" t="str">
        <f aca="false">IF(NOT(ISNUMBER(C18)),"",IF(NOT(ISNUMBER($H$20)),$H$20,IF(C18&lt;$H$20,"Presunción de anormalidad",IF(AND(ISNUMBER($H$21),C18&lt;$H$21),"Presunción de anormalidad (baja &gt; 25 puntos)","Correcta"))))</f>
        <v/>
      </c>
      <c r="G18" s="9" t="s">
        <v>43</v>
      </c>
      <c r="H18" s="15" t="str">
        <f aca="false">IF(H9=0,"Introduce las ofertas",CHOOSE(MIN(H9,4),"1 licitador (art. 85.1): presupuesto − 25 puntos","2 licitadores (art. 85.2): la otra oferta − 20 puntos","3 licitadores (art. 85.3): media − 10 puntos","4 o más licitadores (art. 85.4): media − 10 puntos"))</f>
        <v>1 licitador (art. 85.1): presupuesto − 25 puntos</v>
      </c>
    </row>
    <row r="19" customFormat="false" ht="15" hidden="false" customHeight="false" outlineLevel="0" collapsed="false">
      <c r="A19" s="2" t="n">
        <v>12</v>
      </c>
      <c r="B19" s="9"/>
      <c r="C19" s="4"/>
      <c r="D19" s="10" t="str">
        <f aca="false">IF(AND(ISNUMBER(C19),ISNUMBER($C$4),$C$4&gt;0),1-C19/$C$4,"")</f>
        <v/>
      </c>
      <c r="E19" s="9" t="str">
        <f aca="false">IF(NOT(ISNUMBER(C19)),"",IF(NOT(ISNUMBER($H$20)),$H$20,IF(C19&lt;$H$20,"Presunción de anormalidad",IF(AND(ISNUMBER($H$21),C19&lt;$H$21),"Presunción de anormalidad (baja &gt; 25 puntos)","Correcta"))))</f>
        <v/>
      </c>
      <c r="G19" s="16" t="s">
        <v>44</v>
      </c>
      <c r="H19" s="17" t="n">
        <f aca="false">IF(ISNUMBER(H20),IF(ISNUMBER(H21),MAX(H20,H21),H20),H20)</f>
        <v>135000</v>
      </c>
    </row>
    <row r="20" customFormat="false" ht="15" hidden="false" customHeight="false" outlineLevel="0" collapsed="false">
      <c r="A20" s="2" t="n">
        <v>13</v>
      </c>
      <c r="B20" s="9"/>
      <c r="C20" s="4"/>
      <c r="D20" s="10" t="str">
        <f aca="false">IF(AND(ISNUMBER(C20),ISNUMBER($C$4),$C$4&gt;0),1-C20/$C$4,"")</f>
        <v/>
      </c>
      <c r="E20" s="9" t="str">
        <f aca="false">IF(NOT(ISNUMBER(C20)),"",IF(NOT(ISNUMBER($H$20)),$H$20,IF(C20&lt;$H$20,"Presunción de anormalidad",IF(AND(ISNUMBER($H$21),C20&lt;$H$21),"Presunción de anormalidad (baja &gt; 25 puntos)","Correcta"))))</f>
        <v/>
      </c>
      <c r="G20" s="9" t="s">
        <v>45</v>
      </c>
      <c r="H20" s="14" t="n">
        <f aca="false">IF(H9=0,"",IF(H9=1,IF(AND(ISNUMBER(C4),C4&gt;0),C4*(1-25*H10/100),"Falta el presupuesto base"),IF(H9=2,H14*(1-20*H10/100),H17*(1-10*H10/100))))</f>
        <v>135000</v>
      </c>
    </row>
    <row r="21" customFormat="false" ht="15" hidden="false" customHeight="false" outlineLevel="0" collapsed="false">
      <c r="A21" s="2" t="n">
        <v>14</v>
      </c>
      <c r="B21" s="9"/>
      <c r="C21" s="4"/>
      <c r="D21" s="10" t="str">
        <f aca="false">IF(AND(ISNUMBER(C21),ISNUMBER($C$4),$C$4&gt;0),1-C21/$C$4,"")</f>
        <v/>
      </c>
      <c r="E21" s="9" t="str">
        <f aca="false">IF(NOT(ISNUMBER(C21)),"",IF(NOT(ISNUMBER($H$20)),$H$20,IF(C21&lt;$H$20,"Presunción de anormalidad",IF(AND(ISNUMBER($H$21),C21&lt;$H$21),"Presunción de anormalidad (baja &gt; 25 puntos)","Correcta"))))</f>
        <v/>
      </c>
      <c r="G21" s="9" t="s">
        <v>46</v>
      </c>
      <c r="H21" s="14" t="str">
        <f aca="false">IF(AND(H9=3,ISNUMBER(C4),C4&gt;0),C4*(1-25*H10/100),"")</f>
        <v/>
      </c>
    </row>
    <row r="22" customFormat="false" ht="15" hidden="false" customHeight="false" outlineLevel="0" collapsed="false">
      <c r="A22" s="2" t="n">
        <v>15</v>
      </c>
      <c r="B22" s="9"/>
      <c r="C22" s="4"/>
      <c r="D22" s="10" t="str">
        <f aca="false">IF(AND(ISNUMBER(C22),ISNUMBER($C$4),$C$4&gt;0),1-C22/$C$4,"")</f>
        <v/>
      </c>
      <c r="E22" s="9" t="str">
        <f aca="false">IF(NOT(ISNUMBER(C22)),"",IF(NOT(ISNUMBER($H$20)),$H$20,IF(C22&lt;$H$20,"Presunción de anormalidad",IF(AND(ISNUMBER($H$21),C22&lt;$H$21),"Presunción de anormalidad (baja &gt; 25 puntos)","Correcta"))))</f>
        <v/>
      </c>
      <c r="G22" s="9" t="s">
        <v>47</v>
      </c>
      <c r="H22" s="18" t="n">
        <f aca="false">IF(AND(ISNUMBER(H19),ISNUMBER(C4),C4&gt;0),1-H19/C4,"")</f>
        <v>0.25</v>
      </c>
    </row>
    <row r="23" customFormat="false" ht="15" hidden="false" customHeight="false" outlineLevel="0" collapsed="false">
      <c r="A23" s="2" t="n">
        <v>16</v>
      </c>
      <c r="B23" s="9"/>
      <c r="C23" s="4"/>
      <c r="D23" s="10" t="str">
        <f aca="false">IF(AND(ISNUMBER(C23),ISNUMBER($C$4),$C$4&gt;0),1-C23/$C$4,"")</f>
        <v/>
      </c>
      <c r="E23" s="9" t="str">
        <f aca="false">IF(NOT(ISNUMBER(C23)),"",IF(NOT(ISNUMBER($H$20)),$H$20,IF(C23&lt;$H$20,"Presunción de anormalidad",IF(AND(ISNUMBER($H$21),C23&lt;$H$21),"Presunción de anormalidad (baja &gt; 25 puntos)","Correcta"))))</f>
        <v/>
      </c>
      <c r="G23" s="9" t="s">
        <v>48</v>
      </c>
      <c r="H23" s="11" t="n">
        <f aca="false">COUNTIF(E8:E57,"Presunción*")</f>
        <v>1</v>
      </c>
    </row>
    <row r="24" customFormat="false" ht="15" hidden="false" customHeight="false" outlineLevel="0" collapsed="false">
      <c r="A24" s="2" t="n">
        <v>17</v>
      </c>
      <c r="B24" s="9"/>
      <c r="C24" s="4"/>
      <c r="D24" s="10" t="str">
        <f aca="false">IF(AND(ISNUMBER(C24),ISNUMBER($C$4),$C$4&gt;0),1-C24/$C$4,"")</f>
        <v/>
      </c>
      <c r="E24" s="9" t="str">
        <f aca="false">IF(NOT(ISNUMBER(C24)),"",IF(NOT(ISNUMBER($H$20)),$H$20,IF(C24&lt;$H$20,"Presunción de anormalidad",IF(AND(ISNUMBER($H$21),C24&lt;$H$21),"Presunción de anormalidad (baja &gt; 25 puntos)","Correcta"))))</f>
        <v/>
      </c>
    </row>
    <row r="25" customFormat="false" ht="15" hidden="false" customHeight="false" outlineLevel="0" collapsed="false">
      <c r="A25" s="2" t="n">
        <v>18</v>
      </c>
      <c r="B25" s="9"/>
      <c r="C25" s="4"/>
      <c r="D25" s="10" t="str">
        <f aca="false">IF(AND(ISNUMBER(C25),ISNUMBER($C$4),$C$4&gt;0),1-C25/$C$4,"")</f>
        <v/>
      </c>
      <c r="E25" s="9" t="str">
        <f aca="false">IF(NOT(ISNUMBER(C25)),"",IF(NOT(ISNUMBER($H$20)),$H$20,IF(C25&lt;$H$20,"Presunción de anormalidad",IF(AND(ISNUMBER($H$21),C25&lt;$H$21),"Presunción de anormalidad (baja &gt; 25 puntos)","Correcta"))))</f>
        <v/>
      </c>
      <c r="G25" s="2" t="s">
        <v>49</v>
      </c>
    </row>
    <row r="26" customFormat="false" ht="15" hidden="false" customHeight="false" outlineLevel="0" collapsed="false">
      <c r="A26" s="2" t="n">
        <v>19</v>
      </c>
      <c r="B26" s="9"/>
      <c r="C26" s="4"/>
      <c r="D26" s="10" t="str">
        <f aca="false">IF(AND(ISNUMBER(C26),ISNUMBER($C$4),$C$4&gt;0),1-C26/$C$4,"")</f>
        <v/>
      </c>
      <c r="E26" s="9" t="str">
        <f aca="false">IF(NOT(ISNUMBER(C26)),"",IF(NOT(ISNUMBER($H$20)),$H$20,IF(C26&lt;$H$20,"Presunción de anormalidad",IF(AND(ISNUMBER($H$21),C26&lt;$H$21),"Presunción de anormalidad (baja &gt; 25 puntos)","Correcta"))))</f>
        <v/>
      </c>
      <c r="G26" s="2" t="s">
        <v>50</v>
      </c>
    </row>
    <row r="27" customFormat="false" ht="15" hidden="false" customHeight="false" outlineLevel="0" collapsed="false">
      <c r="A27" s="2" t="n">
        <v>20</v>
      </c>
      <c r="B27" s="9"/>
      <c r="C27" s="4"/>
      <c r="D27" s="10" t="str">
        <f aca="false">IF(AND(ISNUMBER(C27),ISNUMBER($C$4),$C$4&gt;0),1-C27/$C$4,"")</f>
        <v/>
      </c>
      <c r="E27" s="9" t="str">
        <f aca="false">IF(NOT(ISNUMBER(C27)),"",IF(NOT(ISNUMBER($H$20)),$H$20,IF(C27&lt;$H$20,"Presunción de anormalidad",IF(AND(ISNUMBER($H$21),C27&lt;$H$21),"Presunción de anormalidad (baja &gt; 25 puntos)","Correcta"))))</f>
        <v/>
      </c>
      <c r="G27" s="2" t="s">
        <v>51</v>
      </c>
    </row>
    <row r="28" customFormat="false" ht="15" hidden="false" customHeight="false" outlineLevel="0" collapsed="false">
      <c r="A28" s="2" t="n">
        <v>21</v>
      </c>
      <c r="B28" s="9"/>
      <c r="C28" s="4"/>
      <c r="D28" s="10" t="str">
        <f aca="false">IF(AND(ISNUMBER(C28),ISNUMBER($C$4),$C$4&gt;0),1-C28/$C$4,"")</f>
        <v/>
      </c>
      <c r="E28" s="9" t="str">
        <f aca="false">IF(NOT(ISNUMBER(C28)),"",IF(NOT(ISNUMBER($H$20)),$H$20,IF(C28&lt;$H$20,"Presunción de anormalidad",IF(AND(ISNUMBER($H$21),C28&lt;$H$21),"Presunción de anormalidad (baja &gt; 25 puntos)","Correcta"))))</f>
        <v/>
      </c>
    </row>
    <row r="29" customFormat="false" ht="15" hidden="false" customHeight="false" outlineLevel="0" collapsed="false">
      <c r="A29" s="2" t="n">
        <v>22</v>
      </c>
      <c r="B29" s="9"/>
      <c r="C29" s="4"/>
      <c r="D29" s="10" t="str">
        <f aca="false">IF(AND(ISNUMBER(C29),ISNUMBER($C$4),$C$4&gt;0),1-C29/$C$4,"")</f>
        <v/>
      </c>
      <c r="E29" s="9" t="str">
        <f aca="false">IF(NOT(ISNUMBER(C29)),"",IF(NOT(ISNUMBER($H$20)),$H$20,IF(C29&lt;$H$20,"Presunción de anormalidad",IF(AND(ISNUMBER($H$21),C29&lt;$H$21),"Presunción de anormalidad (baja &gt; 25 puntos)","Correcta"))))</f>
        <v/>
      </c>
    </row>
    <row r="30" customFormat="false" ht="15" hidden="false" customHeight="false" outlineLevel="0" collapsed="false">
      <c r="A30" s="2" t="n">
        <v>23</v>
      </c>
      <c r="B30" s="9"/>
      <c r="C30" s="4"/>
      <c r="D30" s="10" t="str">
        <f aca="false">IF(AND(ISNUMBER(C30),ISNUMBER($C$4),$C$4&gt;0),1-C30/$C$4,"")</f>
        <v/>
      </c>
      <c r="E30" s="9" t="str">
        <f aca="false">IF(NOT(ISNUMBER(C30)),"",IF(NOT(ISNUMBER($H$20)),$H$20,IF(C30&lt;$H$20,"Presunción de anormalidad",IF(AND(ISNUMBER($H$21),C30&lt;$H$21),"Presunción de anormalidad (baja &gt; 25 puntos)","Correcta"))))</f>
        <v/>
      </c>
    </row>
    <row r="31" customFormat="false" ht="15" hidden="false" customHeight="false" outlineLevel="0" collapsed="false">
      <c r="A31" s="2" t="n">
        <v>24</v>
      </c>
      <c r="B31" s="9"/>
      <c r="C31" s="4"/>
      <c r="D31" s="10" t="str">
        <f aca="false">IF(AND(ISNUMBER(C31),ISNUMBER($C$4),$C$4&gt;0),1-C31/$C$4,"")</f>
        <v/>
      </c>
      <c r="E31" s="9" t="str">
        <f aca="false">IF(NOT(ISNUMBER(C31)),"",IF(NOT(ISNUMBER($H$20)),$H$20,IF(C31&lt;$H$20,"Presunción de anormalidad",IF(AND(ISNUMBER($H$21),C31&lt;$H$21),"Presunción de anormalidad (baja &gt; 25 puntos)","Correcta"))))</f>
        <v/>
      </c>
    </row>
    <row r="32" customFormat="false" ht="15" hidden="false" customHeight="false" outlineLevel="0" collapsed="false">
      <c r="A32" s="2" t="n">
        <v>25</v>
      </c>
      <c r="B32" s="9"/>
      <c r="C32" s="4"/>
      <c r="D32" s="10" t="str">
        <f aca="false">IF(AND(ISNUMBER(C32),ISNUMBER($C$4),$C$4&gt;0),1-C32/$C$4,"")</f>
        <v/>
      </c>
      <c r="E32" s="9" t="str">
        <f aca="false">IF(NOT(ISNUMBER(C32)),"",IF(NOT(ISNUMBER($H$20)),$H$20,IF(C32&lt;$H$20,"Presunción de anormalidad",IF(AND(ISNUMBER($H$21),C32&lt;$H$21),"Presunción de anormalidad (baja &gt; 25 puntos)","Correcta"))))</f>
        <v/>
      </c>
    </row>
    <row r="33" customFormat="false" ht="15" hidden="false" customHeight="false" outlineLevel="0" collapsed="false">
      <c r="A33" s="2" t="n">
        <v>26</v>
      </c>
      <c r="B33" s="9"/>
      <c r="C33" s="4"/>
      <c r="D33" s="10" t="str">
        <f aca="false">IF(AND(ISNUMBER(C33),ISNUMBER($C$4),$C$4&gt;0),1-C33/$C$4,"")</f>
        <v/>
      </c>
      <c r="E33" s="9" t="str">
        <f aca="false">IF(NOT(ISNUMBER(C33)),"",IF(NOT(ISNUMBER($H$20)),$H$20,IF(C33&lt;$H$20,"Presunción de anormalidad",IF(AND(ISNUMBER($H$21),C33&lt;$H$21),"Presunción de anormalidad (baja &gt; 25 puntos)","Correcta"))))</f>
        <v/>
      </c>
    </row>
    <row r="34" customFormat="false" ht="15" hidden="false" customHeight="false" outlineLevel="0" collapsed="false">
      <c r="A34" s="2" t="n">
        <v>27</v>
      </c>
      <c r="B34" s="9"/>
      <c r="C34" s="4"/>
      <c r="D34" s="10" t="str">
        <f aca="false">IF(AND(ISNUMBER(C34),ISNUMBER($C$4),$C$4&gt;0),1-C34/$C$4,"")</f>
        <v/>
      </c>
      <c r="E34" s="9" t="str">
        <f aca="false">IF(NOT(ISNUMBER(C34)),"",IF(NOT(ISNUMBER($H$20)),$H$20,IF(C34&lt;$H$20,"Presunción de anormalidad",IF(AND(ISNUMBER($H$21),C34&lt;$H$21),"Presunción de anormalidad (baja &gt; 25 puntos)","Correcta"))))</f>
        <v/>
      </c>
    </row>
    <row r="35" customFormat="false" ht="15" hidden="false" customHeight="false" outlineLevel="0" collapsed="false">
      <c r="A35" s="2" t="n">
        <v>28</v>
      </c>
      <c r="B35" s="9"/>
      <c r="C35" s="4"/>
      <c r="D35" s="10" t="str">
        <f aca="false">IF(AND(ISNUMBER(C35),ISNUMBER($C$4),$C$4&gt;0),1-C35/$C$4,"")</f>
        <v/>
      </c>
      <c r="E35" s="9" t="str">
        <f aca="false">IF(NOT(ISNUMBER(C35)),"",IF(NOT(ISNUMBER($H$20)),$H$20,IF(C35&lt;$H$20,"Presunción de anormalidad",IF(AND(ISNUMBER($H$21),C35&lt;$H$21),"Presunción de anormalidad (baja &gt; 25 puntos)","Correcta"))))</f>
        <v/>
      </c>
    </row>
    <row r="36" customFormat="false" ht="15" hidden="false" customHeight="false" outlineLevel="0" collapsed="false">
      <c r="A36" s="2" t="n">
        <v>29</v>
      </c>
      <c r="B36" s="9"/>
      <c r="C36" s="4"/>
      <c r="D36" s="10" t="str">
        <f aca="false">IF(AND(ISNUMBER(C36),ISNUMBER($C$4),$C$4&gt;0),1-C36/$C$4,"")</f>
        <v/>
      </c>
      <c r="E36" s="9" t="str">
        <f aca="false">IF(NOT(ISNUMBER(C36)),"",IF(NOT(ISNUMBER($H$20)),$H$20,IF(C36&lt;$H$20,"Presunción de anormalidad",IF(AND(ISNUMBER($H$21),C36&lt;$H$21),"Presunción de anormalidad (baja &gt; 25 puntos)","Correcta"))))</f>
        <v/>
      </c>
    </row>
    <row r="37" customFormat="false" ht="15" hidden="false" customHeight="false" outlineLevel="0" collapsed="false">
      <c r="A37" s="2" t="n">
        <v>30</v>
      </c>
      <c r="B37" s="9"/>
      <c r="C37" s="4"/>
      <c r="D37" s="10" t="str">
        <f aca="false">IF(AND(ISNUMBER(C37),ISNUMBER($C$4),$C$4&gt;0),1-C37/$C$4,"")</f>
        <v/>
      </c>
      <c r="E37" s="9" t="str">
        <f aca="false">IF(NOT(ISNUMBER(C37)),"",IF(NOT(ISNUMBER($H$20)),$H$20,IF(C37&lt;$H$20,"Presunción de anormalidad",IF(AND(ISNUMBER($H$21),C37&lt;$H$21),"Presunción de anormalidad (baja &gt; 25 puntos)","Correcta"))))</f>
        <v/>
      </c>
    </row>
    <row r="38" customFormat="false" ht="15" hidden="false" customHeight="false" outlineLevel="0" collapsed="false">
      <c r="A38" s="2" t="n">
        <v>31</v>
      </c>
      <c r="B38" s="9"/>
      <c r="C38" s="4"/>
      <c r="D38" s="10" t="str">
        <f aca="false">IF(AND(ISNUMBER(C38),ISNUMBER($C$4),$C$4&gt;0),1-C38/$C$4,"")</f>
        <v/>
      </c>
      <c r="E38" s="9" t="str">
        <f aca="false">IF(NOT(ISNUMBER(C38)),"",IF(NOT(ISNUMBER($H$20)),$H$20,IF(C38&lt;$H$20,"Presunción de anormalidad",IF(AND(ISNUMBER($H$21),C38&lt;$H$21),"Presunción de anormalidad (baja &gt; 25 puntos)","Correcta"))))</f>
        <v/>
      </c>
    </row>
    <row r="39" customFormat="false" ht="15" hidden="false" customHeight="false" outlineLevel="0" collapsed="false">
      <c r="A39" s="2" t="n">
        <v>32</v>
      </c>
      <c r="B39" s="9"/>
      <c r="C39" s="4"/>
      <c r="D39" s="10" t="str">
        <f aca="false">IF(AND(ISNUMBER(C39),ISNUMBER($C$4),$C$4&gt;0),1-C39/$C$4,"")</f>
        <v/>
      </c>
      <c r="E39" s="9" t="str">
        <f aca="false">IF(NOT(ISNUMBER(C39)),"",IF(NOT(ISNUMBER($H$20)),$H$20,IF(C39&lt;$H$20,"Presunción de anormalidad",IF(AND(ISNUMBER($H$21),C39&lt;$H$21),"Presunción de anormalidad (baja &gt; 25 puntos)","Correcta"))))</f>
        <v/>
      </c>
    </row>
    <row r="40" customFormat="false" ht="15" hidden="false" customHeight="false" outlineLevel="0" collapsed="false">
      <c r="A40" s="2" t="n">
        <v>33</v>
      </c>
      <c r="B40" s="9"/>
      <c r="C40" s="4"/>
      <c r="D40" s="10" t="str">
        <f aca="false">IF(AND(ISNUMBER(C40),ISNUMBER($C$4),$C$4&gt;0),1-C40/$C$4,"")</f>
        <v/>
      </c>
      <c r="E40" s="9" t="str">
        <f aca="false">IF(NOT(ISNUMBER(C40)),"",IF(NOT(ISNUMBER($H$20)),$H$20,IF(C40&lt;$H$20,"Presunción de anormalidad",IF(AND(ISNUMBER($H$21),C40&lt;$H$21),"Presunción de anormalidad (baja &gt; 25 puntos)","Correcta"))))</f>
        <v/>
      </c>
    </row>
    <row r="41" customFormat="false" ht="15" hidden="false" customHeight="false" outlineLevel="0" collapsed="false">
      <c r="A41" s="2" t="n">
        <v>34</v>
      </c>
      <c r="B41" s="9"/>
      <c r="C41" s="4"/>
      <c r="D41" s="10" t="str">
        <f aca="false">IF(AND(ISNUMBER(C41),ISNUMBER($C$4),$C$4&gt;0),1-C41/$C$4,"")</f>
        <v/>
      </c>
      <c r="E41" s="9" t="str">
        <f aca="false">IF(NOT(ISNUMBER(C41)),"",IF(NOT(ISNUMBER($H$20)),$H$20,IF(C41&lt;$H$20,"Presunción de anormalidad",IF(AND(ISNUMBER($H$21),C41&lt;$H$21),"Presunción de anormalidad (baja &gt; 25 puntos)","Correcta"))))</f>
        <v/>
      </c>
    </row>
    <row r="42" customFormat="false" ht="15" hidden="false" customHeight="false" outlineLevel="0" collapsed="false">
      <c r="A42" s="2" t="n">
        <v>35</v>
      </c>
      <c r="B42" s="9"/>
      <c r="C42" s="4"/>
      <c r="D42" s="10" t="str">
        <f aca="false">IF(AND(ISNUMBER(C42),ISNUMBER($C$4),$C$4&gt;0),1-C42/$C$4,"")</f>
        <v/>
      </c>
      <c r="E42" s="9" t="str">
        <f aca="false">IF(NOT(ISNUMBER(C42)),"",IF(NOT(ISNUMBER($H$20)),$H$20,IF(C42&lt;$H$20,"Presunción de anormalidad",IF(AND(ISNUMBER($H$21),C42&lt;$H$21),"Presunción de anormalidad (baja &gt; 25 puntos)","Correcta"))))</f>
        <v/>
      </c>
    </row>
    <row r="43" customFormat="false" ht="15" hidden="false" customHeight="false" outlineLevel="0" collapsed="false">
      <c r="A43" s="2" t="n">
        <v>36</v>
      </c>
      <c r="B43" s="9"/>
      <c r="C43" s="4"/>
      <c r="D43" s="10" t="str">
        <f aca="false">IF(AND(ISNUMBER(C43),ISNUMBER($C$4),$C$4&gt;0),1-C43/$C$4,"")</f>
        <v/>
      </c>
      <c r="E43" s="9" t="str">
        <f aca="false">IF(NOT(ISNUMBER(C43)),"",IF(NOT(ISNUMBER($H$20)),$H$20,IF(C43&lt;$H$20,"Presunción de anormalidad",IF(AND(ISNUMBER($H$21),C43&lt;$H$21),"Presunción de anormalidad (baja &gt; 25 puntos)","Correcta"))))</f>
        <v/>
      </c>
    </row>
    <row r="44" customFormat="false" ht="15" hidden="false" customHeight="false" outlineLevel="0" collapsed="false">
      <c r="A44" s="2" t="n">
        <v>37</v>
      </c>
      <c r="B44" s="9"/>
      <c r="C44" s="4"/>
      <c r="D44" s="10" t="str">
        <f aca="false">IF(AND(ISNUMBER(C44),ISNUMBER($C$4),$C$4&gt;0),1-C44/$C$4,"")</f>
        <v/>
      </c>
      <c r="E44" s="9" t="str">
        <f aca="false">IF(NOT(ISNUMBER(C44)),"",IF(NOT(ISNUMBER($H$20)),$H$20,IF(C44&lt;$H$20,"Presunción de anormalidad",IF(AND(ISNUMBER($H$21),C44&lt;$H$21),"Presunción de anormalidad (baja &gt; 25 puntos)","Correcta"))))</f>
        <v/>
      </c>
    </row>
    <row r="45" customFormat="false" ht="15" hidden="false" customHeight="false" outlineLevel="0" collapsed="false">
      <c r="A45" s="2" t="n">
        <v>38</v>
      </c>
      <c r="B45" s="9"/>
      <c r="C45" s="4"/>
      <c r="D45" s="10" t="str">
        <f aca="false">IF(AND(ISNUMBER(C45),ISNUMBER($C$4),$C$4&gt;0),1-C45/$C$4,"")</f>
        <v/>
      </c>
      <c r="E45" s="9" t="str">
        <f aca="false">IF(NOT(ISNUMBER(C45)),"",IF(NOT(ISNUMBER($H$20)),$H$20,IF(C45&lt;$H$20,"Presunción de anormalidad",IF(AND(ISNUMBER($H$21),C45&lt;$H$21),"Presunción de anormalidad (baja &gt; 25 puntos)","Correcta"))))</f>
        <v/>
      </c>
    </row>
    <row r="46" customFormat="false" ht="15" hidden="false" customHeight="false" outlineLevel="0" collapsed="false">
      <c r="A46" s="2" t="n">
        <v>39</v>
      </c>
      <c r="B46" s="9"/>
      <c r="C46" s="4"/>
      <c r="D46" s="10" t="str">
        <f aca="false">IF(AND(ISNUMBER(C46),ISNUMBER($C$4),$C$4&gt;0),1-C46/$C$4,"")</f>
        <v/>
      </c>
      <c r="E46" s="9" t="str">
        <f aca="false">IF(NOT(ISNUMBER(C46)),"",IF(NOT(ISNUMBER($H$20)),$H$20,IF(C46&lt;$H$20,"Presunción de anormalidad",IF(AND(ISNUMBER($H$21),C46&lt;$H$21),"Presunción de anormalidad (baja &gt; 25 puntos)","Correcta"))))</f>
        <v/>
      </c>
    </row>
    <row r="47" customFormat="false" ht="15" hidden="false" customHeight="false" outlineLevel="0" collapsed="false">
      <c r="A47" s="2" t="n">
        <v>40</v>
      </c>
      <c r="B47" s="9"/>
      <c r="C47" s="4"/>
      <c r="D47" s="10" t="str">
        <f aca="false">IF(AND(ISNUMBER(C47),ISNUMBER($C$4),$C$4&gt;0),1-C47/$C$4,"")</f>
        <v/>
      </c>
      <c r="E47" s="9" t="str">
        <f aca="false">IF(NOT(ISNUMBER(C47)),"",IF(NOT(ISNUMBER($H$20)),$H$20,IF(C47&lt;$H$20,"Presunción de anormalidad",IF(AND(ISNUMBER($H$21),C47&lt;$H$21),"Presunción de anormalidad (baja &gt; 25 puntos)","Correcta"))))</f>
        <v/>
      </c>
    </row>
    <row r="48" customFormat="false" ht="15" hidden="false" customHeight="false" outlineLevel="0" collapsed="false">
      <c r="A48" s="2" t="n">
        <v>41</v>
      </c>
      <c r="B48" s="9"/>
      <c r="C48" s="4"/>
      <c r="D48" s="10" t="str">
        <f aca="false">IF(AND(ISNUMBER(C48),ISNUMBER($C$4),$C$4&gt;0),1-C48/$C$4,"")</f>
        <v/>
      </c>
      <c r="E48" s="9" t="str">
        <f aca="false">IF(NOT(ISNUMBER(C48)),"",IF(NOT(ISNUMBER($H$20)),$H$20,IF(C48&lt;$H$20,"Presunción de anormalidad",IF(AND(ISNUMBER($H$21),C48&lt;$H$21),"Presunción de anormalidad (baja &gt; 25 puntos)","Correcta"))))</f>
        <v/>
      </c>
    </row>
    <row r="49" customFormat="false" ht="15" hidden="false" customHeight="false" outlineLevel="0" collapsed="false">
      <c r="A49" s="2" t="n">
        <v>42</v>
      </c>
      <c r="B49" s="9"/>
      <c r="C49" s="4"/>
      <c r="D49" s="10" t="str">
        <f aca="false">IF(AND(ISNUMBER(C49),ISNUMBER($C$4),$C$4&gt;0),1-C49/$C$4,"")</f>
        <v/>
      </c>
      <c r="E49" s="9" t="str">
        <f aca="false">IF(NOT(ISNUMBER(C49)),"",IF(NOT(ISNUMBER($H$20)),$H$20,IF(C49&lt;$H$20,"Presunción de anormalidad",IF(AND(ISNUMBER($H$21),C49&lt;$H$21),"Presunción de anormalidad (baja &gt; 25 puntos)","Correcta"))))</f>
        <v/>
      </c>
    </row>
    <row r="50" customFormat="false" ht="15" hidden="false" customHeight="false" outlineLevel="0" collapsed="false">
      <c r="A50" s="2" t="n">
        <v>43</v>
      </c>
      <c r="B50" s="9"/>
      <c r="C50" s="4"/>
      <c r="D50" s="10" t="str">
        <f aca="false">IF(AND(ISNUMBER(C50),ISNUMBER($C$4),$C$4&gt;0),1-C50/$C$4,"")</f>
        <v/>
      </c>
      <c r="E50" s="9" t="str">
        <f aca="false">IF(NOT(ISNUMBER(C50)),"",IF(NOT(ISNUMBER($H$20)),$H$20,IF(C50&lt;$H$20,"Presunción de anormalidad",IF(AND(ISNUMBER($H$21),C50&lt;$H$21),"Presunción de anormalidad (baja &gt; 25 puntos)","Correcta"))))</f>
        <v/>
      </c>
    </row>
    <row r="51" customFormat="false" ht="15" hidden="false" customHeight="false" outlineLevel="0" collapsed="false">
      <c r="A51" s="2" t="n">
        <v>44</v>
      </c>
      <c r="B51" s="9"/>
      <c r="C51" s="4"/>
      <c r="D51" s="10" t="str">
        <f aca="false">IF(AND(ISNUMBER(C51),ISNUMBER($C$4),$C$4&gt;0),1-C51/$C$4,"")</f>
        <v/>
      </c>
      <c r="E51" s="9" t="str">
        <f aca="false">IF(NOT(ISNUMBER(C51)),"",IF(NOT(ISNUMBER($H$20)),$H$20,IF(C51&lt;$H$20,"Presunción de anormalidad",IF(AND(ISNUMBER($H$21),C51&lt;$H$21),"Presunción de anormalidad (baja &gt; 25 puntos)","Correcta"))))</f>
        <v/>
      </c>
    </row>
    <row r="52" customFormat="false" ht="15" hidden="false" customHeight="false" outlineLevel="0" collapsed="false">
      <c r="A52" s="2" t="n">
        <v>45</v>
      </c>
      <c r="B52" s="9"/>
      <c r="C52" s="4"/>
      <c r="D52" s="10" t="str">
        <f aca="false">IF(AND(ISNUMBER(C52),ISNUMBER($C$4),$C$4&gt;0),1-C52/$C$4,"")</f>
        <v/>
      </c>
      <c r="E52" s="9" t="str">
        <f aca="false">IF(NOT(ISNUMBER(C52)),"",IF(NOT(ISNUMBER($H$20)),$H$20,IF(C52&lt;$H$20,"Presunción de anormalidad",IF(AND(ISNUMBER($H$21),C52&lt;$H$21),"Presunción de anormalidad (baja &gt; 25 puntos)","Correcta"))))</f>
        <v/>
      </c>
    </row>
    <row r="53" customFormat="false" ht="15" hidden="false" customHeight="false" outlineLevel="0" collapsed="false">
      <c r="A53" s="2" t="n">
        <v>46</v>
      </c>
      <c r="B53" s="9"/>
      <c r="C53" s="4"/>
      <c r="D53" s="10" t="str">
        <f aca="false">IF(AND(ISNUMBER(C53),ISNUMBER($C$4),$C$4&gt;0),1-C53/$C$4,"")</f>
        <v/>
      </c>
      <c r="E53" s="9" t="str">
        <f aca="false">IF(NOT(ISNUMBER(C53)),"",IF(NOT(ISNUMBER($H$20)),$H$20,IF(C53&lt;$H$20,"Presunción de anormalidad",IF(AND(ISNUMBER($H$21),C53&lt;$H$21),"Presunción de anormalidad (baja &gt; 25 puntos)","Correcta"))))</f>
        <v/>
      </c>
    </row>
    <row r="54" customFormat="false" ht="15" hidden="false" customHeight="false" outlineLevel="0" collapsed="false">
      <c r="A54" s="2" t="n">
        <v>47</v>
      </c>
      <c r="B54" s="9"/>
      <c r="C54" s="4"/>
      <c r="D54" s="10" t="str">
        <f aca="false">IF(AND(ISNUMBER(C54),ISNUMBER($C$4),$C$4&gt;0),1-C54/$C$4,"")</f>
        <v/>
      </c>
      <c r="E54" s="9" t="str">
        <f aca="false">IF(NOT(ISNUMBER(C54)),"",IF(NOT(ISNUMBER($H$20)),$H$20,IF(C54&lt;$H$20,"Presunción de anormalidad",IF(AND(ISNUMBER($H$21),C54&lt;$H$21),"Presunción de anormalidad (baja &gt; 25 puntos)","Correcta"))))</f>
        <v/>
      </c>
    </row>
    <row r="55" customFormat="false" ht="15" hidden="false" customHeight="false" outlineLevel="0" collapsed="false">
      <c r="A55" s="2" t="n">
        <v>48</v>
      </c>
      <c r="B55" s="9"/>
      <c r="C55" s="4"/>
      <c r="D55" s="10" t="str">
        <f aca="false">IF(AND(ISNUMBER(C55),ISNUMBER($C$4),$C$4&gt;0),1-C55/$C$4,"")</f>
        <v/>
      </c>
      <c r="E55" s="9" t="str">
        <f aca="false">IF(NOT(ISNUMBER(C55)),"",IF(NOT(ISNUMBER($H$20)),$H$20,IF(C55&lt;$H$20,"Presunción de anormalidad",IF(AND(ISNUMBER($H$21),C55&lt;$H$21),"Presunción de anormalidad (baja &gt; 25 puntos)","Correcta"))))</f>
        <v/>
      </c>
    </row>
    <row r="56" customFormat="false" ht="15" hidden="false" customHeight="false" outlineLevel="0" collapsed="false">
      <c r="A56" s="2" t="n">
        <v>49</v>
      </c>
      <c r="B56" s="9"/>
      <c r="C56" s="4"/>
      <c r="D56" s="10" t="str">
        <f aca="false">IF(AND(ISNUMBER(C56),ISNUMBER($C$4),$C$4&gt;0),1-C56/$C$4,"")</f>
        <v/>
      </c>
      <c r="E56" s="9" t="str">
        <f aca="false">IF(NOT(ISNUMBER(C56)),"",IF(NOT(ISNUMBER($H$20)),$H$20,IF(C56&lt;$H$20,"Presunción de anormalidad",IF(AND(ISNUMBER($H$21),C56&lt;$H$21),"Presunción de anormalidad (baja &gt; 25 puntos)","Correcta"))))</f>
        <v/>
      </c>
    </row>
    <row r="57" customFormat="false" ht="15" hidden="false" customHeight="false" outlineLevel="0" collapsed="false">
      <c r="A57" s="2" t="n">
        <v>50</v>
      </c>
      <c r="B57" s="9"/>
      <c r="C57" s="4"/>
      <c r="D57" s="10" t="str">
        <f aca="false">IF(AND(ISNUMBER(C57),ISNUMBER($C$4),$C$4&gt;0),1-C57/$C$4,"")</f>
        <v/>
      </c>
      <c r="E57" s="9" t="str">
        <f aca="false">IF(NOT(ISNUMBER(C57)),"",IF(NOT(ISNUMBER($H$20)),$H$20,IF(C57&lt;$H$20,"Presunción de anormalidad",IF(AND(ISNUMBER($H$21),C57&lt;$H$21),"Presunción de anormalidad (baja &gt; 25 puntos)","Correcta"))))</f>
        <v/>
      </c>
    </row>
  </sheetData>
  <dataValidations count="2">
    <dataValidation allowBlank="false" errorStyle="stop" operator="between" showDropDown="false" showErrorMessage="false" showInputMessage="false" sqref="C5" type="list">
      <formula1>"Sí,No"</formula1>
      <formula2>0</formula2>
    </dataValidation>
    <dataValidation allowBlank="true" error="Introduce el importe de la oferta sin IVA, mayor que 0." errorStyle="stop" errorTitle="Importe no válido" operator="greaterThan" showDropDown="false" showErrorMessage="false" showInputMessage="false" sqref="C8:C57" type="decimal">
      <formula1>0</formula1>
      <formula2>0</formula2>
    </dataValidation>
  </dataValidations>
  <hyperlinks>
    <hyperlink ref="G27" r:id="rId1" display="Calculadora online y guía: https://licita-ia.com/tools/abnormal-bid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2"/>
    <col collapsed="false" customWidth="true" hidden="false" outlineLevel="0" max="6" min="6" style="0" width="3"/>
    <col collapsed="false" customWidth="true" hidden="false" outlineLevel="0" max="7" min="7" style="0" width="52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15" hidden="false" customHeight="false" outlineLevel="0" collapsed="false">
      <c r="A4" s="3" t="s">
        <v>25</v>
      </c>
      <c r="C4" s="4" t="n">
        <v>240000</v>
      </c>
    </row>
    <row r="5" customFormat="false" ht="15" hidden="false" customHeight="false" outlineLevel="0" collapsed="false">
      <c r="A5" s="3" t="s">
        <v>26</v>
      </c>
      <c r="C5" s="5" t="s">
        <v>27</v>
      </c>
    </row>
    <row r="7" customFormat="false" ht="15" hidden="false" customHeight="false" outlineLevel="0" collapsed="false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G7" s="7" t="s">
        <v>33</v>
      </c>
      <c r="H7" s="8"/>
    </row>
    <row r="8" customFormat="false" ht="15" hidden="false" customHeight="false" outlineLevel="0" collapsed="false">
      <c r="A8" s="2" t="n">
        <v>1</v>
      </c>
      <c r="B8" s="9" t="s">
        <v>54</v>
      </c>
      <c r="C8" s="4" t="n">
        <v>212000</v>
      </c>
      <c r="D8" s="10" t="n">
        <f aca="false">IF(AND(ISNUMBER(C8),ISNUMBER($C$4),$C$4&gt;0),1-C8/$C$4,"")</f>
        <v>0.116666666666667</v>
      </c>
      <c r="E8" s="9" t="str">
        <f aca="false">IF(NOT(ISNUMBER(C8)),"",IF(NOT(ISNUMBER($H$20)),$H$20,IF(C8&lt;$H$20,"Presunción de anormalidad",IF(AND(ISNUMBER($H$21),C8&lt;$H$21),"Presunción de anormalidad (baja &gt; 25 puntos)","Correcta"))))</f>
        <v>Correcta</v>
      </c>
    </row>
    <row r="9" customFormat="false" ht="15" hidden="false" customHeight="false" outlineLevel="0" collapsed="false">
      <c r="A9" s="2" t="n">
        <v>2</v>
      </c>
      <c r="B9" s="9" t="s">
        <v>57</v>
      </c>
      <c r="C9" s="4" t="n">
        <v>168500</v>
      </c>
      <c r="D9" s="10" t="n">
        <f aca="false">IF(AND(ISNUMBER(C9),ISNUMBER($C$4),$C$4&gt;0),1-C9/$C$4,"")</f>
        <v>0.297916666666667</v>
      </c>
      <c r="E9" s="9" t="str">
        <f aca="false">IF(NOT(ISNUMBER(C9)),"",IF(NOT(ISNUMBER($H$20)),$H$20,IF(C9&lt;$H$20,"Presunción de anormalidad",IF(AND(ISNUMBER($H$21),C9&lt;$H$21),"Presunción de anormalidad (baja &gt; 25 puntos)","Correcta"))))</f>
        <v>Presunción de anormalidad</v>
      </c>
      <c r="G9" s="9" t="s">
        <v>34</v>
      </c>
      <c r="H9" s="11" t="n">
        <f aca="false">COUNT($C$8:$C$57)</f>
        <v>2</v>
      </c>
    </row>
    <row r="10" customFormat="false" ht="15" hidden="false" customHeight="false" outlineLevel="0" collapsed="false">
      <c r="A10" s="2" t="n">
        <v>3</v>
      </c>
      <c r="B10" s="9"/>
      <c r="C10" s="4"/>
      <c r="D10" s="10" t="str">
        <f aca="false">IF(AND(ISNUMBER(C10),ISNUMBER($C$4),$C$4&gt;0),1-C10/$C$4,"")</f>
        <v/>
      </c>
      <c r="E10" s="9" t="str">
        <f aca="false">IF(NOT(ISNUMBER(C10)),"",IF(NOT(ISNUMBER($H$20)),$H$20,IF(C10&lt;$H$20,"Presunción de anormalidad",IF(AND(ISNUMBER($H$21),C10&lt;$H$21),"Presunción de anormalidad (baja &gt; 25 puntos)","Correcta"))))</f>
        <v/>
      </c>
      <c r="G10" s="9" t="s">
        <v>35</v>
      </c>
      <c r="H10" s="12" t="n">
        <f aca="false">IF(C5="Sí",2/3,1)</f>
        <v>1</v>
      </c>
    </row>
    <row r="11" customFormat="false" ht="15" hidden="false" customHeight="false" outlineLevel="0" collapsed="false">
      <c r="A11" s="2" t="n">
        <v>4</v>
      </c>
      <c r="B11" s="9"/>
      <c r="C11" s="4"/>
      <c r="D11" s="10" t="str">
        <f aca="false">IF(AND(ISNUMBER(C11),ISNUMBER($C$4),$C$4&gt;0),1-C11/$C$4,"")</f>
        <v/>
      </c>
      <c r="E11" s="9" t="str">
        <f aca="false">IF(NOT(ISNUMBER(C11)),"",IF(NOT(ISNUMBER($H$20)),$H$20,IF(C11&lt;$H$20,"Presunción de anormalidad",IF(AND(ISNUMBER($H$21),C11&lt;$H$21),"Presunción de anormalidad (baja &gt; 25 puntos)","Correcta"))))</f>
        <v/>
      </c>
      <c r="G11" s="9" t="s">
        <v>36</v>
      </c>
      <c r="H11" s="13" t="n">
        <f aca="false">10*H10</f>
        <v>10</v>
      </c>
    </row>
    <row r="12" customFormat="false" ht="15" hidden="false" customHeight="false" outlineLevel="0" collapsed="false">
      <c r="A12" s="2" t="n">
        <v>5</v>
      </c>
      <c r="B12" s="9"/>
      <c r="C12" s="4"/>
      <c r="D12" s="10" t="str">
        <f aca="false">IF(AND(ISNUMBER(C12),ISNUMBER($C$4),$C$4&gt;0),1-C12/$C$4,"")</f>
        <v/>
      </c>
      <c r="E12" s="9" t="str">
        <f aca="false">IF(NOT(ISNUMBER(C12)),"",IF(NOT(ISNUMBER($H$20)),$H$20,IF(C12&lt;$H$20,"Presunción de anormalidad",IF(AND(ISNUMBER($H$21),C12&lt;$H$21),"Presunción de anormalidad (baja &gt; 25 puntos)","Correcta"))))</f>
        <v/>
      </c>
      <c r="G12" s="9" t="s">
        <v>37</v>
      </c>
      <c r="H12" s="14" t="str">
        <f aca="false">IF(H9&gt;=3,AVERAGE($C$8:$C$57),"")</f>
        <v/>
      </c>
    </row>
    <row r="13" customFormat="false" ht="15" hidden="false" customHeight="false" outlineLevel="0" collapsed="false">
      <c r="A13" s="2" t="n">
        <v>6</v>
      </c>
      <c r="B13" s="9"/>
      <c r="C13" s="4"/>
      <c r="D13" s="10" t="str">
        <f aca="false">IF(AND(ISNUMBER(C13),ISNUMBER($C$4),$C$4&gt;0),1-C13/$C$4,"")</f>
        <v/>
      </c>
      <c r="E13" s="9" t="str">
        <f aca="false">IF(NOT(ISNUMBER(C13)),"",IF(NOT(ISNUMBER($H$20)),$H$20,IF(C13&lt;$H$20,"Presunción de anormalidad",IF(AND(ISNUMBER($H$21),C13&lt;$H$21),"Presunción de anormalidad (baja &gt; 25 puntos)","Correcta"))))</f>
        <v/>
      </c>
      <c r="G13" s="9" t="s">
        <v>38</v>
      </c>
      <c r="H13" s="14" t="str">
        <f aca="false">IF(H9&gt;=3,H12*(1+10*H10/100),"")</f>
        <v/>
      </c>
    </row>
    <row r="14" customFormat="false" ht="15" hidden="false" customHeight="false" outlineLevel="0" collapsed="false">
      <c r="A14" s="2" t="n">
        <v>7</v>
      </c>
      <c r="B14" s="9"/>
      <c r="C14" s="4"/>
      <c r="D14" s="10" t="str">
        <f aca="false">IF(AND(ISNUMBER(C14),ISNUMBER($C$4),$C$4&gt;0),1-C14/$C$4,"")</f>
        <v/>
      </c>
      <c r="E14" s="9" t="str">
        <f aca="false">IF(NOT(ISNUMBER(C14)),"",IF(NOT(ISNUMBER($H$20)),$H$20,IF(C14&lt;$H$20,"Presunción de anormalidad",IF(AND(ISNUMBER($H$21),C14&lt;$H$21),"Presunción de anormalidad (baja &gt; 25 puntos)","Correcta"))))</f>
        <v/>
      </c>
      <c r="G14" s="9" t="s">
        <v>39</v>
      </c>
      <c r="H14" s="14" t="n">
        <f aca="false">IF(H9&gt;=1,MAX($C$8:$C$57),"")</f>
        <v>212000</v>
      </c>
    </row>
    <row r="15" customFormat="false" ht="15" hidden="false" customHeight="false" outlineLevel="0" collapsed="false">
      <c r="A15" s="2" t="n">
        <v>8</v>
      </c>
      <c r="B15" s="9"/>
      <c r="C15" s="4"/>
      <c r="D15" s="10" t="str">
        <f aca="false">IF(AND(ISNUMBER(C15),ISNUMBER($C$4),$C$4&gt;0),1-C15/$C$4,"")</f>
        <v/>
      </c>
      <c r="E15" s="9" t="str">
        <f aca="false">IF(NOT(ISNUMBER(C15)),"",IF(NOT(ISNUMBER($H$20)),$H$20,IF(C15&lt;$H$20,"Presunción de anormalidad",IF(AND(ISNUMBER($H$21),C15&lt;$H$21),"Presunción de anormalidad (baja &gt; 25 puntos)","Correcta"))))</f>
        <v/>
      </c>
      <c r="G15" s="9" t="s">
        <v>40</v>
      </c>
      <c r="H15" s="11" t="str">
        <f aca="false">IF(H9&lt;3,"",IF(H9=3,IF(H14&gt;H13,1,0),SUMPRODUCT(--($C$8:$C$57&gt;H13),--ISNUMBER($C$8:$C$57))))</f>
        <v/>
      </c>
    </row>
    <row r="16" customFormat="false" ht="15" hidden="false" customHeight="false" outlineLevel="0" collapsed="false">
      <c r="A16" s="2" t="n">
        <v>9</v>
      </c>
      <c r="B16" s="9"/>
      <c r="C16" s="4"/>
      <c r="D16" s="10" t="str">
        <f aca="false">IF(AND(ISNUMBER(C16),ISNUMBER($C$4),$C$4&gt;0),1-C16/$C$4,"")</f>
        <v/>
      </c>
      <c r="E16" s="9" t="str">
        <f aca="false">IF(NOT(ISNUMBER(C16)),"",IF(NOT(ISNUMBER($H$20)),$H$20,IF(C16&lt;$H$20,"Presunción de anormalidad",IF(AND(ISNUMBER($H$21),C16&lt;$H$21),"Presunción de anormalidad (baja &gt; 25 puntos)","Correcta"))))</f>
        <v/>
      </c>
      <c r="G16" s="9" t="s">
        <v>41</v>
      </c>
      <c r="H16" s="15" t="str">
        <f aca="false">IF(H9&lt;4,"No",IF(AND(H15&gt;0,H9-H15&lt;3),"Sí","No"))</f>
        <v>No</v>
      </c>
    </row>
    <row r="17" customFormat="false" ht="15" hidden="false" customHeight="false" outlineLevel="0" collapsed="false">
      <c r="A17" s="2" t="n">
        <v>10</v>
      </c>
      <c r="B17" s="9"/>
      <c r="C17" s="4"/>
      <c r="D17" s="10" t="str">
        <f aca="false">IF(AND(ISNUMBER(C17),ISNUMBER($C$4),$C$4&gt;0),1-C17/$C$4,"")</f>
        <v/>
      </c>
      <c r="E17" s="9" t="str">
        <f aca="false">IF(NOT(ISNUMBER(C17)),"",IF(NOT(ISNUMBER($H$20)),$H$20,IF(C17&lt;$H$20,"Presunción de anormalidad",IF(AND(ISNUMBER($H$21),C17&lt;$H$21),"Presunción de anormalidad (baja &gt; 25 puntos)","Correcta"))))</f>
        <v/>
      </c>
      <c r="G17" s="9" t="s">
        <v>42</v>
      </c>
      <c r="H17" s="14" t="str">
        <f aca="false">IF(H9&lt;3,"",IF(H9=3,IF(H15=1,(SUM($C$8:$C$57)-H14)/2,H12),IF(H15=0,H12,IF(H9-H15&gt;=3,SUMPRODUCT(--($C$8:$C$57&lt;=H13),$C$8:$C$57)/(H9-H15),(SMALL($C$8:$C$57,1)+SMALL($C$8:$C$57,2)+SMALL($C$8:$C$57,3))/3))))</f>
        <v/>
      </c>
    </row>
    <row r="18" customFormat="false" ht="15" hidden="false" customHeight="false" outlineLevel="0" collapsed="false">
      <c r="A18" s="2" t="n">
        <v>11</v>
      </c>
      <c r="B18" s="9"/>
      <c r="C18" s="4"/>
      <c r="D18" s="10" t="str">
        <f aca="false">IF(AND(ISNUMBER(C18),ISNUMBER($C$4),$C$4&gt;0),1-C18/$C$4,"")</f>
        <v/>
      </c>
      <c r="E18" s="9" t="str">
        <f aca="false">IF(NOT(ISNUMBER(C18)),"",IF(NOT(ISNUMBER($H$20)),$H$20,IF(C18&lt;$H$20,"Presunción de anormalidad",IF(AND(ISNUMBER($H$21),C18&lt;$H$21),"Presunción de anormalidad (baja &gt; 25 puntos)","Correcta"))))</f>
        <v/>
      </c>
      <c r="G18" s="9" t="s">
        <v>43</v>
      </c>
      <c r="H18" s="15" t="str">
        <f aca="false">IF(H9=0,"Introduce las ofertas",CHOOSE(MIN(H9,4),"1 licitador (art. 85.1): presupuesto − 25 puntos","2 licitadores (art. 85.2): la otra oferta − 20 puntos","3 licitadores (art. 85.3): media − 10 puntos","4 o más licitadores (art. 85.4): media − 10 puntos"))</f>
        <v>2 licitadores (art. 85.2): la otra oferta − 20 puntos</v>
      </c>
    </row>
    <row r="19" customFormat="false" ht="15" hidden="false" customHeight="false" outlineLevel="0" collapsed="false">
      <c r="A19" s="2" t="n">
        <v>12</v>
      </c>
      <c r="B19" s="9"/>
      <c r="C19" s="4"/>
      <c r="D19" s="10" t="str">
        <f aca="false">IF(AND(ISNUMBER(C19),ISNUMBER($C$4),$C$4&gt;0),1-C19/$C$4,"")</f>
        <v/>
      </c>
      <c r="E19" s="9" t="str">
        <f aca="false">IF(NOT(ISNUMBER(C19)),"",IF(NOT(ISNUMBER($H$20)),$H$20,IF(C19&lt;$H$20,"Presunción de anormalidad",IF(AND(ISNUMBER($H$21),C19&lt;$H$21),"Presunción de anormalidad (baja &gt; 25 puntos)","Correcta"))))</f>
        <v/>
      </c>
      <c r="G19" s="16" t="s">
        <v>44</v>
      </c>
      <c r="H19" s="17" t="n">
        <f aca="false">IF(ISNUMBER(H20),IF(ISNUMBER(H21),MAX(H20,H21),H20),H20)</f>
        <v>169600</v>
      </c>
    </row>
    <row r="20" customFormat="false" ht="15" hidden="false" customHeight="false" outlineLevel="0" collapsed="false">
      <c r="A20" s="2" t="n">
        <v>13</v>
      </c>
      <c r="B20" s="9"/>
      <c r="C20" s="4"/>
      <c r="D20" s="10" t="str">
        <f aca="false">IF(AND(ISNUMBER(C20),ISNUMBER($C$4),$C$4&gt;0),1-C20/$C$4,"")</f>
        <v/>
      </c>
      <c r="E20" s="9" t="str">
        <f aca="false">IF(NOT(ISNUMBER(C20)),"",IF(NOT(ISNUMBER($H$20)),$H$20,IF(C20&lt;$H$20,"Presunción de anormalidad",IF(AND(ISNUMBER($H$21),C20&lt;$H$21),"Presunción de anormalidad (baja &gt; 25 puntos)","Correcta"))))</f>
        <v/>
      </c>
      <c r="G20" s="9" t="s">
        <v>45</v>
      </c>
      <c r="H20" s="14" t="n">
        <f aca="false">IF(H9=0,"",IF(H9=1,IF(AND(ISNUMBER(C4),C4&gt;0),C4*(1-25*H10/100),"Falta el presupuesto base"),IF(H9=2,H14*(1-20*H10/100),H17*(1-10*H10/100))))</f>
        <v>169600</v>
      </c>
    </row>
    <row r="21" customFormat="false" ht="15" hidden="false" customHeight="false" outlineLevel="0" collapsed="false">
      <c r="A21" s="2" t="n">
        <v>14</v>
      </c>
      <c r="B21" s="9"/>
      <c r="C21" s="4"/>
      <c r="D21" s="10" t="str">
        <f aca="false">IF(AND(ISNUMBER(C21),ISNUMBER($C$4),$C$4&gt;0),1-C21/$C$4,"")</f>
        <v/>
      </c>
      <c r="E21" s="9" t="str">
        <f aca="false">IF(NOT(ISNUMBER(C21)),"",IF(NOT(ISNUMBER($H$20)),$H$20,IF(C21&lt;$H$20,"Presunción de anormalidad",IF(AND(ISNUMBER($H$21),C21&lt;$H$21),"Presunción de anormalidad (baja &gt; 25 puntos)","Correcta"))))</f>
        <v/>
      </c>
      <c r="G21" s="9" t="s">
        <v>46</v>
      </c>
      <c r="H21" s="14" t="str">
        <f aca="false">IF(AND(H9=3,ISNUMBER(C4),C4&gt;0),C4*(1-25*H10/100),"")</f>
        <v/>
      </c>
    </row>
    <row r="22" customFormat="false" ht="15" hidden="false" customHeight="false" outlineLevel="0" collapsed="false">
      <c r="A22" s="2" t="n">
        <v>15</v>
      </c>
      <c r="B22" s="9"/>
      <c r="C22" s="4"/>
      <c r="D22" s="10" t="str">
        <f aca="false">IF(AND(ISNUMBER(C22),ISNUMBER($C$4),$C$4&gt;0),1-C22/$C$4,"")</f>
        <v/>
      </c>
      <c r="E22" s="9" t="str">
        <f aca="false">IF(NOT(ISNUMBER(C22)),"",IF(NOT(ISNUMBER($H$20)),$H$20,IF(C22&lt;$H$20,"Presunción de anormalidad",IF(AND(ISNUMBER($H$21),C22&lt;$H$21),"Presunción de anormalidad (baja &gt; 25 puntos)","Correcta"))))</f>
        <v/>
      </c>
      <c r="G22" s="9" t="s">
        <v>47</v>
      </c>
      <c r="H22" s="18" t="n">
        <f aca="false">IF(AND(ISNUMBER(H19),ISNUMBER(C4),C4&gt;0),1-H19/C4,"")</f>
        <v>0.293333333333333</v>
      </c>
    </row>
    <row r="23" customFormat="false" ht="15" hidden="false" customHeight="false" outlineLevel="0" collapsed="false">
      <c r="A23" s="2" t="n">
        <v>16</v>
      </c>
      <c r="B23" s="9"/>
      <c r="C23" s="4"/>
      <c r="D23" s="10" t="str">
        <f aca="false">IF(AND(ISNUMBER(C23),ISNUMBER($C$4),$C$4&gt;0),1-C23/$C$4,"")</f>
        <v/>
      </c>
      <c r="E23" s="9" t="str">
        <f aca="false">IF(NOT(ISNUMBER(C23)),"",IF(NOT(ISNUMBER($H$20)),$H$20,IF(C23&lt;$H$20,"Presunción de anormalidad",IF(AND(ISNUMBER($H$21),C23&lt;$H$21),"Presunción de anormalidad (baja &gt; 25 puntos)","Correcta"))))</f>
        <v/>
      </c>
      <c r="G23" s="9" t="s">
        <v>48</v>
      </c>
      <c r="H23" s="11" t="n">
        <f aca="false">COUNTIF(E8:E57,"Presunción*")</f>
        <v>1</v>
      </c>
    </row>
    <row r="24" customFormat="false" ht="15" hidden="false" customHeight="false" outlineLevel="0" collapsed="false">
      <c r="A24" s="2" t="n">
        <v>17</v>
      </c>
      <c r="B24" s="9"/>
      <c r="C24" s="4"/>
      <c r="D24" s="10" t="str">
        <f aca="false">IF(AND(ISNUMBER(C24),ISNUMBER($C$4),$C$4&gt;0),1-C24/$C$4,"")</f>
        <v/>
      </c>
      <c r="E24" s="9" t="str">
        <f aca="false">IF(NOT(ISNUMBER(C24)),"",IF(NOT(ISNUMBER($H$20)),$H$20,IF(C24&lt;$H$20,"Presunción de anormalidad",IF(AND(ISNUMBER($H$21),C24&lt;$H$21),"Presunción de anormalidad (baja &gt; 25 puntos)","Correcta"))))</f>
        <v/>
      </c>
    </row>
    <row r="25" customFormat="false" ht="15" hidden="false" customHeight="false" outlineLevel="0" collapsed="false">
      <c r="A25" s="2" t="n">
        <v>18</v>
      </c>
      <c r="B25" s="9"/>
      <c r="C25" s="4"/>
      <c r="D25" s="10" t="str">
        <f aca="false">IF(AND(ISNUMBER(C25),ISNUMBER($C$4),$C$4&gt;0),1-C25/$C$4,"")</f>
        <v/>
      </c>
      <c r="E25" s="9" t="str">
        <f aca="false">IF(NOT(ISNUMBER(C25)),"",IF(NOT(ISNUMBER($H$20)),$H$20,IF(C25&lt;$H$20,"Presunción de anormalidad",IF(AND(ISNUMBER($H$21),C25&lt;$H$21),"Presunción de anormalidad (baja &gt; 25 puntos)","Correcta"))))</f>
        <v/>
      </c>
      <c r="G25" s="2" t="s">
        <v>49</v>
      </c>
    </row>
    <row r="26" customFormat="false" ht="15" hidden="false" customHeight="false" outlineLevel="0" collapsed="false">
      <c r="A26" s="2" t="n">
        <v>19</v>
      </c>
      <c r="B26" s="9"/>
      <c r="C26" s="4"/>
      <c r="D26" s="10" t="str">
        <f aca="false">IF(AND(ISNUMBER(C26),ISNUMBER($C$4),$C$4&gt;0),1-C26/$C$4,"")</f>
        <v/>
      </c>
      <c r="E26" s="9" t="str">
        <f aca="false">IF(NOT(ISNUMBER(C26)),"",IF(NOT(ISNUMBER($H$20)),$H$20,IF(C26&lt;$H$20,"Presunción de anormalidad",IF(AND(ISNUMBER($H$21),C26&lt;$H$21),"Presunción de anormalidad (baja &gt; 25 puntos)","Correcta"))))</f>
        <v/>
      </c>
      <c r="G26" s="2" t="s">
        <v>50</v>
      </c>
    </row>
    <row r="27" customFormat="false" ht="15" hidden="false" customHeight="false" outlineLevel="0" collapsed="false">
      <c r="A27" s="2" t="n">
        <v>20</v>
      </c>
      <c r="B27" s="9"/>
      <c r="C27" s="4"/>
      <c r="D27" s="10" t="str">
        <f aca="false">IF(AND(ISNUMBER(C27),ISNUMBER($C$4),$C$4&gt;0),1-C27/$C$4,"")</f>
        <v/>
      </c>
      <c r="E27" s="9" t="str">
        <f aca="false">IF(NOT(ISNUMBER(C27)),"",IF(NOT(ISNUMBER($H$20)),$H$20,IF(C27&lt;$H$20,"Presunción de anormalidad",IF(AND(ISNUMBER($H$21),C27&lt;$H$21),"Presunción de anormalidad (baja &gt; 25 puntos)","Correcta"))))</f>
        <v/>
      </c>
      <c r="G27" s="2" t="s">
        <v>51</v>
      </c>
    </row>
    <row r="28" customFormat="false" ht="15" hidden="false" customHeight="false" outlineLevel="0" collapsed="false">
      <c r="A28" s="2" t="n">
        <v>21</v>
      </c>
      <c r="B28" s="9"/>
      <c r="C28" s="4"/>
      <c r="D28" s="10" t="str">
        <f aca="false">IF(AND(ISNUMBER(C28),ISNUMBER($C$4),$C$4&gt;0),1-C28/$C$4,"")</f>
        <v/>
      </c>
      <c r="E28" s="9" t="str">
        <f aca="false">IF(NOT(ISNUMBER(C28)),"",IF(NOT(ISNUMBER($H$20)),$H$20,IF(C28&lt;$H$20,"Presunción de anormalidad",IF(AND(ISNUMBER($H$21),C28&lt;$H$21),"Presunción de anormalidad (baja &gt; 25 puntos)","Correcta"))))</f>
        <v/>
      </c>
    </row>
    <row r="29" customFormat="false" ht="15" hidden="false" customHeight="false" outlineLevel="0" collapsed="false">
      <c r="A29" s="2" t="n">
        <v>22</v>
      </c>
      <c r="B29" s="9"/>
      <c r="C29" s="4"/>
      <c r="D29" s="10" t="str">
        <f aca="false">IF(AND(ISNUMBER(C29),ISNUMBER($C$4),$C$4&gt;0),1-C29/$C$4,"")</f>
        <v/>
      </c>
      <c r="E29" s="9" t="str">
        <f aca="false">IF(NOT(ISNUMBER(C29)),"",IF(NOT(ISNUMBER($H$20)),$H$20,IF(C29&lt;$H$20,"Presunción de anormalidad",IF(AND(ISNUMBER($H$21),C29&lt;$H$21),"Presunción de anormalidad (baja &gt; 25 puntos)","Correcta"))))</f>
        <v/>
      </c>
    </row>
    <row r="30" customFormat="false" ht="15" hidden="false" customHeight="false" outlineLevel="0" collapsed="false">
      <c r="A30" s="2" t="n">
        <v>23</v>
      </c>
      <c r="B30" s="9"/>
      <c r="C30" s="4"/>
      <c r="D30" s="10" t="str">
        <f aca="false">IF(AND(ISNUMBER(C30),ISNUMBER($C$4),$C$4&gt;0),1-C30/$C$4,"")</f>
        <v/>
      </c>
      <c r="E30" s="9" t="str">
        <f aca="false">IF(NOT(ISNUMBER(C30)),"",IF(NOT(ISNUMBER($H$20)),$H$20,IF(C30&lt;$H$20,"Presunción de anormalidad",IF(AND(ISNUMBER($H$21),C30&lt;$H$21),"Presunción de anormalidad (baja &gt; 25 puntos)","Correcta"))))</f>
        <v/>
      </c>
    </row>
    <row r="31" customFormat="false" ht="15" hidden="false" customHeight="false" outlineLevel="0" collapsed="false">
      <c r="A31" s="2" t="n">
        <v>24</v>
      </c>
      <c r="B31" s="9"/>
      <c r="C31" s="4"/>
      <c r="D31" s="10" t="str">
        <f aca="false">IF(AND(ISNUMBER(C31),ISNUMBER($C$4),$C$4&gt;0),1-C31/$C$4,"")</f>
        <v/>
      </c>
      <c r="E31" s="9" t="str">
        <f aca="false">IF(NOT(ISNUMBER(C31)),"",IF(NOT(ISNUMBER($H$20)),$H$20,IF(C31&lt;$H$20,"Presunción de anormalidad",IF(AND(ISNUMBER($H$21),C31&lt;$H$21),"Presunción de anormalidad (baja &gt; 25 puntos)","Correcta"))))</f>
        <v/>
      </c>
    </row>
    <row r="32" customFormat="false" ht="15" hidden="false" customHeight="false" outlineLevel="0" collapsed="false">
      <c r="A32" s="2" t="n">
        <v>25</v>
      </c>
      <c r="B32" s="9"/>
      <c r="C32" s="4"/>
      <c r="D32" s="10" t="str">
        <f aca="false">IF(AND(ISNUMBER(C32),ISNUMBER($C$4),$C$4&gt;0),1-C32/$C$4,"")</f>
        <v/>
      </c>
      <c r="E32" s="9" t="str">
        <f aca="false">IF(NOT(ISNUMBER(C32)),"",IF(NOT(ISNUMBER($H$20)),$H$20,IF(C32&lt;$H$20,"Presunción de anormalidad",IF(AND(ISNUMBER($H$21),C32&lt;$H$21),"Presunción de anormalidad (baja &gt; 25 puntos)","Correcta"))))</f>
        <v/>
      </c>
    </row>
    <row r="33" customFormat="false" ht="15" hidden="false" customHeight="false" outlineLevel="0" collapsed="false">
      <c r="A33" s="2" t="n">
        <v>26</v>
      </c>
      <c r="B33" s="9"/>
      <c r="C33" s="4"/>
      <c r="D33" s="10" t="str">
        <f aca="false">IF(AND(ISNUMBER(C33),ISNUMBER($C$4),$C$4&gt;0),1-C33/$C$4,"")</f>
        <v/>
      </c>
      <c r="E33" s="9" t="str">
        <f aca="false">IF(NOT(ISNUMBER(C33)),"",IF(NOT(ISNUMBER($H$20)),$H$20,IF(C33&lt;$H$20,"Presunción de anormalidad",IF(AND(ISNUMBER($H$21),C33&lt;$H$21),"Presunción de anormalidad (baja &gt; 25 puntos)","Correcta"))))</f>
        <v/>
      </c>
    </row>
    <row r="34" customFormat="false" ht="15" hidden="false" customHeight="false" outlineLevel="0" collapsed="false">
      <c r="A34" s="2" t="n">
        <v>27</v>
      </c>
      <c r="B34" s="9"/>
      <c r="C34" s="4"/>
      <c r="D34" s="10" t="str">
        <f aca="false">IF(AND(ISNUMBER(C34),ISNUMBER($C$4),$C$4&gt;0),1-C34/$C$4,"")</f>
        <v/>
      </c>
      <c r="E34" s="9" t="str">
        <f aca="false">IF(NOT(ISNUMBER(C34)),"",IF(NOT(ISNUMBER($H$20)),$H$20,IF(C34&lt;$H$20,"Presunción de anormalidad",IF(AND(ISNUMBER($H$21),C34&lt;$H$21),"Presunción de anormalidad (baja &gt; 25 puntos)","Correcta"))))</f>
        <v/>
      </c>
    </row>
    <row r="35" customFormat="false" ht="15" hidden="false" customHeight="false" outlineLevel="0" collapsed="false">
      <c r="A35" s="2" t="n">
        <v>28</v>
      </c>
      <c r="B35" s="9"/>
      <c r="C35" s="4"/>
      <c r="D35" s="10" t="str">
        <f aca="false">IF(AND(ISNUMBER(C35),ISNUMBER($C$4),$C$4&gt;0),1-C35/$C$4,"")</f>
        <v/>
      </c>
      <c r="E35" s="9" t="str">
        <f aca="false">IF(NOT(ISNUMBER(C35)),"",IF(NOT(ISNUMBER($H$20)),$H$20,IF(C35&lt;$H$20,"Presunción de anormalidad",IF(AND(ISNUMBER($H$21),C35&lt;$H$21),"Presunción de anormalidad (baja &gt; 25 puntos)","Correcta"))))</f>
        <v/>
      </c>
    </row>
    <row r="36" customFormat="false" ht="15" hidden="false" customHeight="false" outlineLevel="0" collapsed="false">
      <c r="A36" s="2" t="n">
        <v>29</v>
      </c>
      <c r="B36" s="9"/>
      <c r="C36" s="4"/>
      <c r="D36" s="10" t="str">
        <f aca="false">IF(AND(ISNUMBER(C36),ISNUMBER($C$4),$C$4&gt;0),1-C36/$C$4,"")</f>
        <v/>
      </c>
      <c r="E36" s="9" t="str">
        <f aca="false">IF(NOT(ISNUMBER(C36)),"",IF(NOT(ISNUMBER($H$20)),$H$20,IF(C36&lt;$H$20,"Presunción de anormalidad",IF(AND(ISNUMBER($H$21),C36&lt;$H$21),"Presunción de anormalidad (baja &gt; 25 puntos)","Correcta"))))</f>
        <v/>
      </c>
    </row>
    <row r="37" customFormat="false" ht="15" hidden="false" customHeight="false" outlineLevel="0" collapsed="false">
      <c r="A37" s="2" t="n">
        <v>30</v>
      </c>
      <c r="B37" s="9"/>
      <c r="C37" s="4"/>
      <c r="D37" s="10" t="str">
        <f aca="false">IF(AND(ISNUMBER(C37),ISNUMBER($C$4),$C$4&gt;0),1-C37/$C$4,"")</f>
        <v/>
      </c>
      <c r="E37" s="9" t="str">
        <f aca="false">IF(NOT(ISNUMBER(C37)),"",IF(NOT(ISNUMBER($H$20)),$H$20,IF(C37&lt;$H$20,"Presunción de anormalidad",IF(AND(ISNUMBER($H$21),C37&lt;$H$21),"Presunción de anormalidad (baja &gt; 25 puntos)","Correcta"))))</f>
        <v/>
      </c>
    </row>
    <row r="38" customFormat="false" ht="15" hidden="false" customHeight="false" outlineLevel="0" collapsed="false">
      <c r="A38" s="2" t="n">
        <v>31</v>
      </c>
      <c r="B38" s="9"/>
      <c r="C38" s="4"/>
      <c r="D38" s="10" t="str">
        <f aca="false">IF(AND(ISNUMBER(C38),ISNUMBER($C$4),$C$4&gt;0),1-C38/$C$4,"")</f>
        <v/>
      </c>
      <c r="E38" s="9" t="str">
        <f aca="false">IF(NOT(ISNUMBER(C38)),"",IF(NOT(ISNUMBER($H$20)),$H$20,IF(C38&lt;$H$20,"Presunción de anormalidad",IF(AND(ISNUMBER($H$21),C38&lt;$H$21),"Presunción de anormalidad (baja &gt; 25 puntos)","Correcta"))))</f>
        <v/>
      </c>
    </row>
    <row r="39" customFormat="false" ht="15" hidden="false" customHeight="false" outlineLevel="0" collapsed="false">
      <c r="A39" s="2" t="n">
        <v>32</v>
      </c>
      <c r="B39" s="9"/>
      <c r="C39" s="4"/>
      <c r="D39" s="10" t="str">
        <f aca="false">IF(AND(ISNUMBER(C39),ISNUMBER($C$4),$C$4&gt;0),1-C39/$C$4,"")</f>
        <v/>
      </c>
      <c r="E39" s="9" t="str">
        <f aca="false">IF(NOT(ISNUMBER(C39)),"",IF(NOT(ISNUMBER($H$20)),$H$20,IF(C39&lt;$H$20,"Presunción de anormalidad",IF(AND(ISNUMBER($H$21),C39&lt;$H$21),"Presunción de anormalidad (baja &gt; 25 puntos)","Correcta"))))</f>
        <v/>
      </c>
    </row>
    <row r="40" customFormat="false" ht="15" hidden="false" customHeight="false" outlineLevel="0" collapsed="false">
      <c r="A40" s="2" t="n">
        <v>33</v>
      </c>
      <c r="B40" s="9"/>
      <c r="C40" s="4"/>
      <c r="D40" s="10" t="str">
        <f aca="false">IF(AND(ISNUMBER(C40),ISNUMBER($C$4),$C$4&gt;0),1-C40/$C$4,"")</f>
        <v/>
      </c>
      <c r="E40" s="9" t="str">
        <f aca="false">IF(NOT(ISNUMBER(C40)),"",IF(NOT(ISNUMBER($H$20)),$H$20,IF(C40&lt;$H$20,"Presunción de anormalidad",IF(AND(ISNUMBER($H$21),C40&lt;$H$21),"Presunción de anormalidad (baja &gt; 25 puntos)","Correcta"))))</f>
        <v/>
      </c>
    </row>
    <row r="41" customFormat="false" ht="15" hidden="false" customHeight="false" outlineLevel="0" collapsed="false">
      <c r="A41" s="2" t="n">
        <v>34</v>
      </c>
      <c r="B41" s="9"/>
      <c r="C41" s="4"/>
      <c r="D41" s="10" t="str">
        <f aca="false">IF(AND(ISNUMBER(C41),ISNUMBER($C$4),$C$4&gt;0),1-C41/$C$4,"")</f>
        <v/>
      </c>
      <c r="E41" s="9" t="str">
        <f aca="false">IF(NOT(ISNUMBER(C41)),"",IF(NOT(ISNUMBER($H$20)),$H$20,IF(C41&lt;$H$20,"Presunción de anormalidad",IF(AND(ISNUMBER($H$21),C41&lt;$H$21),"Presunción de anormalidad (baja &gt; 25 puntos)","Correcta"))))</f>
        <v/>
      </c>
    </row>
    <row r="42" customFormat="false" ht="15" hidden="false" customHeight="false" outlineLevel="0" collapsed="false">
      <c r="A42" s="2" t="n">
        <v>35</v>
      </c>
      <c r="B42" s="9"/>
      <c r="C42" s="4"/>
      <c r="D42" s="10" t="str">
        <f aca="false">IF(AND(ISNUMBER(C42),ISNUMBER($C$4),$C$4&gt;0),1-C42/$C$4,"")</f>
        <v/>
      </c>
      <c r="E42" s="9" t="str">
        <f aca="false">IF(NOT(ISNUMBER(C42)),"",IF(NOT(ISNUMBER($H$20)),$H$20,IF(C42&lt;$H$20,"Presunción de anormalidad",IF(AND(ISNUMBER($H$21),C42&lt;$H$21),"Presunción de anormalidad (baja &gt; 25 puntos)","Correcta"))))</f>
        <v/>
      </c>
    </row>
    <row r="43" customFormat="false" ht="15" hidden="false" customHeight="false" outlineLevel="0" collapsed="false">
      <c r="A43" s="2" t="n">
        <v>36</v>
      </c>
      <c r="B43" s="9"/>
      <c r="C43" s="4"/>
      <c r="D43" s="10" t="str">
        <f aca="false">IF(AND(ISNUMBER(C43),ISNUMBER($C$4),$C$4&gt;0),1-C43/$C$4,"")</f>
        <v/>
      </c>
      <c r="E43" s="9" t="str">
        <f aca="false">IF(NOT(ISNUMBER(C43)),"",IF(NOT(ISNUMBER($H$20)),$H$20,IF(C43&lt;$H$20,"Presunción de anormalidad",IF(AND(ISNUMBER($H$21),C43&lt;$H$21),"Presunción de anormalidad (baja &gt; 25 puntos)","Correcta"))))</f>
        <v/>
      </c>
    </row>
    <row r="44" customFormat="false" ht="15" hidden="false" customHeight="false" outlineLevel="0" collapsed="false">
      <c r="A44" s="2" t="n">
        <v>37</v>
      </c>
      <c r="B44" s="9"/>
      <c r="C44" s="4"/>
      <c r="D44" s="10" t="str">
        <f aca="false">IF(AND(ISNUMBER(C44),ISNUMBER($C$4),$C$4&gt;0),1-C44/$C$4,"")</f>
        <v/>
      </c>
      <c r="E44" s="9" t="str">
        <f aca="false">IF(NOT(ISNUMBER(C44)),"",IF(NOT(ISNUMBER($H$20)),$H$20,IF(C44&lt;$H$20,"Presunción de anormalidad",IF(AND(ISNUMBER($H$21),C44&lt;$H$21),"Presunción de anormalidad (baja &gt; 25 puntos)","Correcta"))))</f>
        <v/>
      </c>
    </row>
    <row r="45" customFormat="false" ht="15" hidden="false" customHeight="false" outlineLevel="0" collapsed="false">
      <c r="A45" s="2" t="n">
        <v>38</v>
      </c>
      <c r="B45" s="9"/>
      <c r="C45" s="4"/>
      <c r="D45" s="10" t="str">
        <f aca="false">IF(AND(ISNUMBER(C45),ISNUMBER($C$4),$C$4&gt;0),1-C45/$C$4,"")</f>
        <v/>
      </c>
      <c r="E45" s="9" t="str">
        <f aca="false">IF(NOT(ISNUMBER(C45)),"",IF(NOT(ISNUMBER($H$20)),$H$20,IF(C45&lt;$H$20,"Presunción de anormalidad",IF(AND(ISNUMBER($H$21),C45&lt;$H$21),"Presunción de anormalidad (baja &gt; 25 puntos)","Correcta"))))</f>
        <v/>
      </c>
    </row>
    <row r="46" customFormat="false" ht="15" hidden="false" customHeight="false" outlineLevel="0" collapsed="false">
      <c r="A46" s="2" t="n">
        <v>39</v>
      </c>
      <c r="B46" s="9"/>
      <c r="C46" s="4"/>
      <c r="D46" s="10" t="str">
        <f aca="false">IF(AND(ISNUMBER(C46),ISNUMBER($C$4),$C$4&gt;0),1-C46/$C$4,"")</f>
        <v/>
      </c>
      <c r="E46" s="9" t="str">
        <f aca="false">IF(NOT(ISNUMBER(C46)),"",IF(NOT(ISNUMBER($H$20)),$H$20,IF(C46&lt;$H$20,"Presunción de anormalidad",IF(AND(ISNUMBER($H$21),C46&lt;$H$21),"Presunción de anormalidad (baja &gt; 25 puntos)","Correcta"))))</f>
        <v/>
      </c>
    </row>
    <row r="47" customFormat="false" ht="15" hidden="false" customHeight="false" outlineLevel="0" collapsed="false">
      <c r="A47" s="2" t="n">
        <v>40</v>
      </c>
      <c r="B47" s="9"/>
      <c r="C47" s="4"/>
      <c r="D47" s="10" t="str">
        <f aca="false">IF(AND(ISNUMBER(C47),ISNUMBER($C$4),$C$4&gt;0),1-C47/$C$4,"")</f>
        <v/>
      </c>
      <c r="E47" s="9" t="str">
        <f aca="false">IF(NOT(ISNUMBER(C47)),"",IF(NOT(ISNUMBER($H$20)),$H$20,IF(C47&lt;$H$20,"Presunción de anormalidad",IF(AND(ISNUMBER($H$21),C47&lt;$H$21),"Presunción de anormalidad (baja &gt; 25 puntos)","Correcta"))))</f>
        <v/>
      </c>
    </row>
    <row r="48" customFormat="false" ht="15" hidden="false" customHeight="false" outlineLevel="0" collapsed="false">
      <c r="A48" s="2" t="n">
        <v>41</v>
      </c>
      <c r="B48" s="9"/>
      <c r="C48" s="4"/>
      <c r="D48" s="10" t="str">
        <f aca="false">IF(AND(ISNUMBER(C48),ISNUMBER($C$4),$C$4&gt;0),1-C48/$C$4,"")</f>
        <v/>
      </c>
      <c r="E48" s="9" t="str">
        <f aca="false">IF(NOT(ISNUMBER(C48)),"",IF(NOT(ISNUMBER($H$20)),$H$20,IF(C48&lt;$H$20,"Presunción de anormalidad",IF(AND(ISNUMBER($H$21),C48&lt;$H$21),"Presunción de anormalidad (baja &gt; 25 puntos)","Correcta"))))</f>
        <v/>
      </c>
    </row>
    <row r="49" customFormat="false" ht="15" hidden="false" customHeight="false" outlineLevel="0" collapsed="false">
      <c r="A49" s="2" t="n">
        <v>42</v>
      </c>
      <c r="B49" s="9"/>
      <c r="C49" s="4"/>
      <c r="D49" s="10" t="str">
        <f aca="false">IF(AND(ISNUMBER(C49),ISNUMBER($C$4),$C$4&gt;0),1-C49/$C$4,"")</f>
        <v/>
      </c>
      <c r="E49" s="9" t="str">
        <f aca="false">IF(NOT(ISNUMBER(C49)),"",IF(NOT(ISNUMBER($H$20)),$H$20,IF(C49&lt;$H$20,"Presunción de anormalidad",IF(AND(ISNUMBER($H$21),C49&lt;$H$21),"Presunción de anormalidad (baja &gt; 25 puntos)","Correcta"))))</f>
        <v/>
      </c>
    </row>
    <row r="50" customFormat="false" ht="15" hidden="false" customHeight="false" outlineLevel="0" collapsed="false">
      <c r="A50" s="2" t="n">
        <v>43</v>
      </c>
      <c r="B50" s="9"/>
      <c r="C50" s="4"/>
      <c r="D50" s="10" t="str">
        <f aca="false">IF(AND(ISNUMBER(C50),ISNUMBER($C$4),$C$4&gt;0),1-C50/$C$4,"")</f>
        <v/>
      </c>
      <c r="E50" s="9" t="str">
        <f aca="false">IF(NOT(ISNUMBER(C50)),"",IF(NOT(ISNUMBER($H$20)),$H$20,IF(C50&lt;$H$20,"Presunción de anormalidad",IF(AND(ISNUMBER($H$21),C50&lt;$H$21),"Presunción de anormalidad (baja &gt; 25 puntos)","Correcta"))))</f>
        <v/>
      </c>
    </row>
    <row r="51" customFormat="false" ht="15" hidden="false" customHeight="false" outlineLevel="0" collapsed="false">
      <c r="A51" s="2" t="n">
        <v>44</v>
      </c>
      <c r="B51" s="9"/>
      <c r="C51" s="4"/>
      <c r="D51" s="10" t="str">
        <f aca="false">IF(AND(ISNUMBER(C51),ISNUMBER($C$4),$C$4&gt;0),1-C51/$C$4,"")</f>
        <v/>
      </c>
      <c r="E51" s="9" t="str">
        <f aca="false">IF(NOT(ISNUMBER(C51)),"",IF(NOT(ISNUMBER($H$20)),$H$20,IF(C51&lt;$H$20,"Presunción de anormalidad",IF(AND(ISNUMBER($H$21),C51&lt;$H$21),"Presunción de anormalidad (baja &gt; 25 puntos)","Correcta"))))</f>
        <v/>
      </c>
    </row>
    <row r="52" customFormat="false" ht="15" hidden="false" customHeight="false" outlineLevel="0" collapsed="false">
      <c r="A52" s="2" t="n">
        <v>45</v>
      </c>
      <c r="B52" s="9"/>
      <c r="C52" s="4"/>
      <c r="D52" s="10" t="str">
        <f aca="false">IF(AND(ISNUMBER(C52),ISNUMBER($C$4),$C$4&gt;0),1-C52/$C$4,"")</f>
        <v/>
      </c>
      <c r="E52" s="9" t="str">
        <f aca="false">IF(NOT(ISNUMBER(C52)),"",IF(NOT(ISNUMBER($H$20)),$H$20,IF(C52&lt;$H$20,"Presunción de anormalidad",IF(AND(ISNUMBER($H$21),C52&lt;$H$21),"Presunción de anormalidad (baja &gt; 25 puntos)","Correcta"))))</f>
        <v/>
      </c>
    </row>
    <row r="53" customFormat="false" ht="15" hidden="false" customHeight="false" outlineLevel="0" collapsed="false">
      <c r="A53" s="2" t="n">
        <v>46</v>
      </c>
      <c r="B53" s="9"/>
      <c r="C53" s="4"/>
      <c r="D53" s="10" t="str">
        <f aca="false">IF(AND(ISNUMBER(C53),ISNUMBER($C$4),$C$4&gt;0),1-C53/$C$4,"")</f>
        <v/>
      </c>
      <c r="E53" s="9" t="str">
        <f aca="false">IF(NOT(ISNUMBER(C53)),"",IF(NOT(ISNUMBER($H$20)),$H$20,IF(C53&lt;$H$20,"Presunción de anormalidad",IF(AND(ISNUMBER($H$21),C53&lt;$H$21),"Presunción de anormalidad (baja &gt; 25 puntos)","Correcta"))))</f>
        <v/>
      </c>
    </row>
    <row r="54" customFormat="false" ht="15" hidden="false" customHeight="false" outlineLevel="0" collapsed="false">
      <c r="A54" s="2" t="n">
        <v>47</v>
      </c>
      <c r="B54" s="9"/>
      <c r="C54" s="4"/>
      <c r="D54" s="10" t="str">
        <f aca="false">IF(AND(ISNUMBER(C54),ISNUMBER($C$4),$C$4&gt;0),1-C54/$C$4,"")</f>
        <v/>
      </c>
      <c r="E54" s="9" t="str">
        <f aca="false">IF(NOT(ISNUMBER(C54)),"",IF(NOT(ISNUMBER($H$20)),$H$20,IF(C54&lt;$H$20,"Presunción de anormalidad",IF(AND(ISNUMBER($H$21),C54&lt;$H$21),"Presunción de anormalidad (baja &gt; 25 puntos)","Correcta"))))</f>
        <v/>
      </c>
    </row>
    <row r="55" customFormat="false" ht="15" hidden="false" customHeight="false" outlineLevel="0" collapsed="false">
      <c r="A55" s="2" t="n">
        <v>48</v>
      </c>
      <c r="B55" s="9"/>
      <c r="C55" s="4"/>
      <c r="D55" s="10" t="str">
        <f aca="false">IF(AND(ISNUMBER(C55),ISNUMBER($C$4),$C$4&gt;0),1-C55/$C$4,"")</f>
        <v/>
      </c>
      <c r="E55" s="9" t="str">
        <f aca="false">IF(NOT(ISNUMBER(C55)),"",IF(NOT(ISNUMBER($H$20)),$H$20,IF(C55&lt;$H$20,"Presunción de anormalidad",IF(AND(ISNUMBER($H$21),C55&lt;$H$21),"Presunción de anormalidad (baja &gt; 25 puntos)","Correcta"))))</f>
        <v/>
      </c>
    </row>
    <row r="56" customFormat="false" ht="15" hidden="false" customHeight="false" outlineLevel="0" collapsed="false">
      <c r="A56" s="2" t="n">
        <v>49</v>
      </c>
      <c r="B56" s="9"/>
      <c r="C56" s="4"/>
      <c r="D56" s="10" t="str">
        <f aca="false">IF(AND(ISNUMBER(C56),ISNUMBER($C$4),$C$4&gt;0),1-C56/$C$4,"")</f>
        <v/>
      </c>
      <c r="E56" s="9" t="str">
        <f aca="false">IF(NOT(ISNUMBER(C56)),"",IF(NOT(ISNUMBER($H$20)),$H$20,IF(C56&lt;$H$20,"Presunción de anormalidad",IF(AND(ISNUMBER($H$21),C56&lt;$H$21),"Presunción de anormalidad (baja &gt; 25 puntos)","Correcta"))))</f>
        <v/>
      </c>
    </row>
    <row r="57" customFormat="false" ht="15" hidden="false" customHeight="false" outlineLevel="0" collapsed="false">
      <c r="A57" s="2" t="n">
        <v>50</v>
      </c>
      <c r="B57" s="9"/>
      <c r="C57" s="4"/>
      <c r="D57" s="10" t="str">
        <f aca="false">IF(AND(ISNUMBER(C57),ISNUMBER($C$4),$C$4&gt;0),1-C57/$C$4,"")</f>
        <v/>
      </c>
      <c r="E57" s="9" t="str">
        <f aca="false">IF(NOT(ISNUMBER(C57)),"",IF(NOT(ISNUMBER($H$20)),$H$20,IF(C57&lt;$H$20,"Presunción de anormalidad",IF(AND(ISNUMBER($H$21),C57&lt;$H$21),"Presunción de anormalidad (baja &gt; 25 puntos)","Correcta"))))</f>
        <v/>
      </c>
    </row>
  </sheetData>
  <dataValidations count="2">
    <dataValidation allowBlank="false" errorStyle="stop" operator="between" showDropDown="false" showErrorMessage="false" showInputMessage="false" sqref="C5" type="list">
      <formula1>"Sí,No"</formula1>
      <formula2>0</formula2>
    </dataValidation>
    <dataValidation allowBlank="true" error="Introduce el importe de la oferta sin IVA, mayor que 0." errorStyle="stop" errorTitle="Importe no válido" operator="greaterThan" showDropDown="false" showErrorMessage="false" showInputMessage="false" sqref="C8:C57" type="decimal">
      <formula1>0</formula1>
      <formula2>0</formula2>
    </dataValidation>
  </dataValidations>
  <hyperlinks>
    <hyperlink ref="G27" r:id="rId1" display="Calculadora online y guía: https://licita-ia.com/tools/abnormal-bid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2"/>
    <col collapsed="false" customWidth="true" hidden="false" outlineLevel="0" max="6" min="6" style="0" width="3"/>
    <col collapsed="false" customWidth="true" hidden="false" outlineLevel="0" max="7" min="7" style="0" width="52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15" hidden="false" customHeight="false" outlineLevel="0" collapsed="false">
      <c r="A4" s="3" t="s">
        <v>25</v>
      </c>
      <c r="C4" s="4" t="n">
        <v>95000</v>
      </c>
    </row>
    <row r="5" customFormat="false" ht="15" hidden="false" customHeight="false" outlineLevel="0" collapsed="false">
      <c r="A5" s="3" t="s">
        <v>26</v>
      </c>
      <c r="C5" s="5" t="s">
        <v>27</v>
      </c>
    </row>
    <row r="7" customFormat="false" ht="15" hidden="false" customHeight="false" outlineLevel="0" collapsed="false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G7" s="7" t="s">
        <v>33</v>
      </c>
      <c r="H7" s="8"/>
    </row>
    <row r="8" customFormat="false" ht="15" hidden="false" customHeight="false" outlineLevel="0" collapsed="false">
      <c r="A8" s="2" t="n">
        <v>1</v>
      </c>
      <c r="B8" s="9" t="s">
        <v>54</v>
      </c>
      <c r="C8" s="4" t="n">
        <v>93100</v>
      </c>
      <c r="D8" s="10" t="n">
        <f aca="false">IF(AND(ISNUMBER(C8),ISNUMBER($C$4),$C$4&gt;0),1-C8/$C$4,"")</f>
        <v>0.02</v>
      </c>
      <c r="E8" s="9" t="str">
        <f aca="false">IF(NOT(ISNUMBER(C8)),"",IF(NOT(ISNUMBER($H$20)),$H$20,IF(C8&lt;$H$20,"Presunción de anormalidad",IF(AND(ISNUMBER($H$21),C8&lt;$H$21),"Presunción de anormalidad (baja &gt; 25 puntos)","Correcta"))))</f>
        <v>Correcta</v>
      </c>
    </row>
    <row r="9" customFormat="false" ht="15" hidden="false" customHeight="false" outlineLevel="0" collapsed="false">
      <c r="A9" s="2" t="n">
        <v>2</v>
      </c>
      <c r="B9" s="9" t="s">
        <v>57</v>
      </c>
      <c r="C9" s="4" t="n">
        <v>78400</v>
      </c>
      <c r="D9" s="10" t="n">
        <f aca="false">IF(AND(ISNUMBER(C9),ISNUMBER($C$4),$C$4&gt;0),1-C9/$C$4,"")</f>
        <v>0.174736842105263</v>
      </c>
      <c r="E9" s="9" t="str">
        <f aca="false">IF(NOT(ISNUMBER(C9)),"",IF(NOT(ISNUMBER($H$20)),$H$20,IF(C9&lt;$H$20,"Presunción de anormalidad",IF(AND(ISNUMBER($H$21),C9&lt;$H$21),"Presunción de anormalidad (baja &gt; 25 puntos)","Correcta"))))</f>
        <v>Correcta</v>
      </c>
      <c r="G9" s="9" t="s">
        <v>34</v>
      </c>
      <c r="H9" s="11" t="n">
        <f aca="false">COUNT($C$8:$C$57)</f>
        <v>3</v>
      </c>
    </row>
    <row r="10" customFormat="false" ht="15" hidden="false" customHeight="false" outlineLevel="0" collapsed="false">
      <c r="A10" s="2" t="n">
        <v>3</v>
      </c>
      <c r="B10" s="9" t="s">
        <v>60</v>
      </c>
      <c r="C10" s="4" t="n">
        <v>70300</v>
      </c>
      <c r="D10" s="10" t="n">
        <f aca="false">IF(AND(ISNUMBER(C10),ISNUMBER($C$4),$C$4&gt;0),1-C10/$C$4,"")</f>
        <v>0.26</v>
      </c>
      <c r="E10" s="9" t="str">
        <f aca="false">IF(NOT(ISNUMBER(C10)),"",IF(NOT(ISNUMBER($H$20)),$H$20,IF(C10&lt;$H$20,"Presunción de anormalidad",IF(AND(ISNUMBER($H$21),C10&lt;$H$21),"Presunción de anormalidad (baja &gt; 25 puntos)","Correcta"))))</f>
        <v>Presunción de anormalidad (baja &gt; 25 puntos)</v>
      </c>
      <c r="G10" s="9" t="s">
        <v>35</v>
      </c>
      <c r="H10" s="12" t="n">
        <f aca="false">IF(C5="Sí",2/3,1)</f>
        <v>1</v>
      </c>
    </row>
    <row r="11" customFormat="false" ht="15" hidden="false" customHeight="false" outlineLevel="0" collapsed="false">
      <c r="A11" s="2" t="n">
        <v>4</v>
      </c>
      <c r="B11" s="9"/>
      <c r="C11" s="4"/>
      <c r="D11" s="10" t="str">
        <f aca="false">IF(AND(ISNUMBER(C11),ISNUMBER($C$4),$C$4&gt;0),1-C11/$C$4,"")</f>
        <v/>
      </c>
      <c r="E11" s="9" t="str">
        <f aca="false">IF(NOT(ISNUMBER(C11)),"",IF(NOT(ISNUMBER($H$20)),$H$20,IF(C11&lt;$H$20,"Presunción de anormalidad",IF(AND(ISNUMBER($H$21),C11&lt;$H$21),"Presunción de anormalidad (baja &gt; 25 puntos)","Correcta"))))</f>
        <v/>
      </c>
      <c r="G11" s="9" t="s">
        <v>36</v>
      </c>
      <c r="H11" s="13" t="n">
        <f aca="false">10*H10</f>
        <v>10</v>
      </c>
    </row>
    <row r="12" customFormat="false" ht="15" hidden="false" customHeight="false" outlineLevel="0" collapsed="false">
      <c r="A12" s="2" t="n">
        <v>5</v>
      </c>
      <c r="B12" s="9"/>
      <c r="C12" s="4"/>
      <c r="D12" s="10" t="str">
        <f aca="false">IF(AND(ISNUMBER(C12),ISNUMBER($C$4),$C$4&gt;0),1-C12/$C$4,"")</f>
        <v/>
      </c>
      <c r="E12" s="9" t="str">
        <f aca="false">IF(NOT(ISNUMBER(C12)),"",IF(NOT(ISNUMBER($H$20)),$H$20,IF(C12&lt;$H$20,"Presunción de anormalidad",IF(AND(ISNUMBER($H$21),C12&lt;$H$21),"Presunción de anormalidad (baja &gt; 25 puntos)","Correcta"))))</f>
        <v/>
      </c>
      <c r="G12" s="9" t="s">
        <v>37</v>
      </c>
      <c r="H12" s="14" t="n">
        <f aca="false">IF(H9&gt;=3,AVERAGE($C$8:$C$57),"")</f>
        <v>80600</v>
      </c>
    </row>
    <row r="13" customFormat="false" ht="15" hidden="false" customHeight="false" outlineLevel="0" collapsed="false">
      <c r="A13" s="2" t="n">
        <v>6</v>
      </c>
      <c r="B13" s="9"/>
      <c r="C13" s="4"/>
      <c r="D13" s="10" t="str">
        <f aca="false">IF(AND(ISNUMBER(C13),ISNUMBER($C$4),$C$4&gt;0),1-C13/$C$4,"")</f>
        <v/>
      </c>
      <c r="E13" s="9" t="str">
        <f aca="false">IF(NOT(ISNUMBER(C13)),"",IF(NOT(ISNUMBER($H$20)),$H$20,IF(C13&lt;$H$20,"Presunción de anormalidad",IF(AND(ISNUMBER($H$21),C13&lt;$H$21),"Presunción de anormalidad (baja &gt; 25 puntos)","Correcta"))))</f>
        <v/>
      </c>
      <c r="G13" s="9" t="s">
        <v>38</v>
      </c>
      <c r="H13" s="14" t="n">
        <f aca="false">IF(H9&gt;=3,H12*(1+10*H10/100),"")</f>
        <v>88660</v>
      </c>
    </row>
    <row r="14" customFormat="false" ht="15" hidden="false" customHeight="false" outlineLevel="0" collapsed="false">
      <c r="A14" s="2" t="n">
        <v>7</v>
      </c>
      <c r="B14" s="9"/>
      <c r="C14" s="4"/>
      <c r="D14" s="10" t="str">
        <f aca="false">IF(AND(ISNUMBER(C14),ISNUMBER($C$4),$C$4&gt;0),1-C14/$C$4,"")</f>
        <v/>
      </c>
      <c r="E14" s="9" t="str">
        <f aca="false">IF(NOT(ISNUMBER(C14)),"",IF(NOT(ISNUMBER($H$20)),$H$20,IF(C14&lt;$H$20,"Presunción de anormalidad",IF(AND(ISNUMBER($H$21),C14&lt;$H$21),"Presunción de anormalidad (baja &gt; 25 puntos)","Correcta"))))</f>
        <v/>
      </c>
      <c r="G14" s="9" t="s">
        <v>39</v>
      </c>
      <c r="H14" s="14" t="n">
        <f aca="false">IF(H9&gt;=1,MAX($C$8:$C$57),"")</f>
        <v>93100</v>
      </c>
    </row>
    <row r="15" customFormat="false" ht="15" hidden="false" customHeight="false" outlineLevel="0" collapsed="false">
      <c r="A15" s="2" t="n">
        <v>8</v>
      </c>
      <c r="B15" s="9"/>
      <c r="C15" s="4"/>
      <c r="D15" s="10" t="str">
        <f aca="false">IF(AND(ISNUMBER(C15),ISNUMBER($C$4),$C$4&gt;0),1-C15/$C$4,"")</f>
        <v/>
      </c>
      <c r="E15" s="9" t="str">
        <f aca="false">IF(NOT(ISNUMBER(C15)),"",IF(NOT(ISNUMBER($H$20)),$H$20,IF(C15&lt;$H$20,"Presunción de anormalidad",IF(AND(ISNUMBER($H$21),C15&lt;$H$21),"Presunción de anormalidad (baja &gt; 25 puntos)","Correcta"))))</f>
        <v/>
      </c>
      <c r="G15" s="9" t="s">
        <v>40</v>
      </c>
      <c r="H15" s="11" t="n">
        <f aca="false">IF(H9&lt;3,"",IF(H9=3,IF(H14&gt;H13,1,0),SUMPRODUCT(--($C$8:$C$57&gt;H13),--ISNUMBER($C$8:$C$57))))</f>
        <v>1</v>
      </c>
    </row>
    <row r="16" customFormat="false" ht="15" hidden="false" customHeight="false" outlineLevel="0" collapsed="false">
      <c r="A16" s="2" t="n">
        <v>9</v>
      </c>
      <c r="B16" s="9"/>
      <c r="C16" s="4"/>
      <c r="D16" s="10" t="str">
        <f aca="false">IF(AND(ISNUMBER(C16),ISNUMBER($C$4),$C$4&gt;0),1-C16/$C$4,"")</f>
        <v/>
      </c>
      <c r="E16" s="9" t="str">
        <f aca="false">IF(NOT(ISNUMBER(C16)),"",IF(NOT(ISNUMBER($H$20)),$H$20,IF(C16&lt;$H$20,"Presunción de anormalidad",IF(AND(ISNUMBER($H$21),C16&lt;$H$21),"Presunción de anormalidad (baja &gt; 25 puntos)","Correcta"))))</f>
        <v/>
      </c>
      <c r="G16" s="9" t="s">
        <v>41</v>
      </c>
      <c r="H16" s="15" t="str">
        <f aca="false">IF(H9&lt;4,"No",IF(AND(H15&gt;0,H9-H15&lt;3),"Sí","No"))</f>
        <v>No</v>
      </c>
    </row>
    <row r="17" customFormat="false" ht="15" hidden="false" customHeight="false" outlineLevel="0" collapsed="false">
      <c r="A17" s="2" t="n">
        <v>10</v>
      </c>
      <c r="B17" s="9"/>
      <c r="C17" s="4"/>
      <c r="D17" s="10" t="str">
        <f aca="false">IF(AND(ISNUMBER(C17),ISNUMBER($C$4),$C$4&gt;0),1-C17/$C$4,"")</f>
        <v/>
      </c>
      <c r="E17" s="9" t="str">
        <f aca="false">IF(NOT(ISNUMBER(C17)),"",IF(NOT(ISNUMBER($H$20)),$H$20,IF(C17&lt;$H$20,"Presunción de anormalidad",IF(AND(ISNUMBER($H$21),C17&lt;$H$21),"Presunción de anormalidad (baja &gt; 25 puntos)","Correcta"))))</f>
        <v/>
      </c>
      <c r="G17" s="9" t="s">
        <v>42</v>
      </c>
      <c r="H17" s="14" t="n">
        <f aca="false">IF(H9&lt;3,"",IF(H9=3,IF(H15=1,(SUM($C$8:$C$57)-H14)/2,H12),IF(H15=0,H12,IF(H9-H15&gt;=3,SUMPRODUCT(--($C$8:$C$57&lt;=H13),$C$8:$C$57)/(H9-H15),(SMALL($C$8:$C$57,1)+SMALL($C$8:$C$57,2)+SMALL($C$8:$C$57,3))/3))))</f>
        <v>74350</v>
      </c>
    </row>
    <row r="18" customFormat="false" ht="15" hidden="false" customHeight="false" outlineLevel="0" collapsed="false">
      <c r="A18" s="2" t="n">
        <v>11</v>
      </c>
      <c r="B18" s="9"/>
      <c r="C18" s="4"/>
      <c r="D18" s="10" t="str">
        <f aca="false">IF(AND(ISNUMBER(C18),ISNUMBER($C$4),$C$4&gt;0),1-C18/$C$4,"")</f>
        <v/>
      </c>
      <c r="E18" s="9" t="str">
        <f aca="false">IF(NOT(ISNUMBER(C18)),"",IF(NOT(ISNUMBER($H$20)),$H$20,IF(C18&lt;$H$20,"Presunción de anormalidad",IF(AND(ISNUMBER($H$21),C18&lt;$H$21),"Presunción de anormalidad (baja &gt; 25 puntos)","Correcta"))))</f>
        <v/>
      </c>
      <c r="G18" s="9" t="s">
        <v>43</v>
      </c>
      <c r="H18" s="15" t="str">
        <f aca="false">IF(H9=0,"Introduce las ofertas",CHOOSE(MIN(H9,4),"1 licitador (art. 85.1): presupuesto − 25 puntos","2 licitadores (art. 85.2): la otra oferta − 20 puntos","3 licitadores (art. 85.3): media − 10 puntos","4 o más licitadores (art. 85.4): media − 10 puntos"))</f>
        <v>3 licitadores (art. 85.3): media − 10 puntos</v>
      </c>
    </row>
    <row r="19" customFormat="false" ht="15" hidden="false" customHeight="false" outlineLevel="0" collapsed="false">
      <c r="A19" s="2" t="n">
        <v>12</v>
      </c>
      <c r="B19" s="9"/>
      <c r="C19" s="4"/>
      <c r="D19" s="10" t="str">
        <f aca="false">IF(AND(ISNUMBER(C19),ISNUMBER($C$4),$C$4&gt;0),1-C19/$C$4,"")</f>
        <v/>
      </c>
      <c r="E19" s="9" t="str">
        <f aca="false">IF(NOT(ISNUMBER(C19)),"",IF(NOT(ISNUMBER($H$20)),$H$20,IF(C19&lt;$H$20,"Presunción de anormalidad",IF(AND(ISNUMBER($H$21),C19&lt;$H$21),"Presunción de anormalidad (baja &gt; 25 puntos)","Correcta"))))</f>
        <v/>
      </c>
      <c r="G19" s="16" t="s">
        <v>44</v>
      </c>
      <c r="H19" s="17" t="n">
        <f aca="false">IF(ISNUMBER(H20),IF(ISNUMBER(H21),MAX(H20,H21),H20),H20)</f>
        <v>71250</v>
      </c>
    </row>
    <row r="20" customFormat="false" ht="15" hidden="false" customHeight="false" outlineLevel="0" collapsed="false">
      <c r="A20" s="2" t="n">
        <v>13</v>
      </c>
      <c r="B20" s="9"/>
      <c r="C20" s="4"/>
      <c r="D20" s="10" t="str">
        <f aca="false">IF(AND(ISNUMBER(C20),ISNUMBER($C$4),$C$4&gt;0),1-C20/$C$4,"")</f>
        <v/>
      </c>
      <c r="E20" s="9" t="str">
        <f aca="false">IF(NOT(ISNUMBER(C20)),"",IF(NOT(ISNUMBER($H$20)),$H$20,IF(C20&lt;$H$20,"Presunción de anormalidad",IF(AND(ISNUMBER($H$21),C20&lt;$H$21),"Presunción de anormalidad (baja &gt; 25 puntos)","Correcta"))))</f>
        <v/>
      </c>
      <c r="G20" s="9" t="s">
        <v>45</v>
      </c>
      <c r="H20" s="14" t="n">
        <f aca="false">IF(H9=0,"",IF(H9=1,IF(AND(ISNUMBER(C4),C4&gt;0),C4*(1-25*H10/100),"Falta el presupuesto base"),IF(H9=2,H14*(1-20*H10/100),H17*(1-10*H10/100))))</f>
        <v>66915</v>
      </c>
    </row>
    <row r="21" customFormat="false" ht="15" hidden="false" customHeight="false" outlineLevel="0" collapsed="false">
      <c r="A21" s="2" t="n">
        <v>14</v>
      </c>
      <c r="B21" s="9"/>
      <c r="C21" s="4"/>
      <c r="D21" s="10" t="str">
        <f aca="false">IF(AND(ISNUMBER(C21),ISNUMBER($C$4),$C$4&gt;0),1-C21/$C$4,"")</f>
        <v/>
      </c>
      <c r="E21" s="9" t="str">
        <f aca="false">IF(NOT(ISNUMBER(C21)),"",IF(NOT(ISNUMBER($H$20)),$H$20,IF(C21&lt;$H$20,"Presunción de anormalidad",IF(AND(ISNUMBER($H$21),C21&lt;$H$21),"Presunción de anormalidad (baja &gt; 25 puntos)","Correcta"))))</f>
        <v/>
      </c>
      <c r="G21" s="9" t="s">
        <v>46</v>
      </c>
      <c r="H21" s="14" t="n">
        <f aca="false">IF(AND(H9=3,ISNUMBER(C4),C4&gt;0),C4*(1-25*H10/100),"")</f>
        <v>71250</v>
      </c>
    </row>
    <row r="22" customFormat="false" ht="15" hidden="false" customHeight="false" outlineLevel="0" collapsed="false">
      <c r="A22" s="2" t="n">
        <v>15</v>
      </c>
      <c r="B22" s="9"/>
      <c r="C22" s="4"/>
      <c r="D22" s="10" t="str">
        <f aca="false">IF(AND(ISNUMBER(C22),ISNUMBER($C$4),$C$4&gt;0),1-C22/$C$4,"")</f>
        <v/>
      </c>
      <c r="E22" s="9" t="str">
        <f aca="false">IF(NOT(ISNUMBER(C22)),"",IF(NOT(ISNUMBER($H$20)),$H$20,IF(C22&lt;$H$20,"Presunción de anormalidad",IF(AND(ISNUMBER($H$21),C22&lt;$H$21),"Presunción de anormalidad (baja &gt; 25 puntos)","Correcta"))))</f>
        <v/>
      </c>
      <c r="G22" s="9" t="s">
        <v>47</v>
      </c>
      <c r="H22" s="18" t="n">
        <f aca="false">IF(AND(ISNUMBER(H19),ISNUMBER(C4),C4&gt;0),1-H19/C4,"")</f>
        <v>0.25</v>
      </c>
    </row>
    <row r="23" customFormat="false" ht="15" hidden="false" customHeight="false" outlineLevel="0" collapsed="false">
      <c r="A23" s="2" t="n">
        <v>16</v>
      </c>
      <c r="B23" s="9"/>
      <c r="C23" s="4"/>
      <c r="D23" s="10" t="str">
        <f aca="false">IF(AND(ISNUMBER(C23),ISNUMBER($C$4),$C$4&gt;0),1-C23/$C$4,"")</f>
        <v/>
      </c>
      <c r="E23" s="9" t="str">
        <f aca="false">IF(NOT(ISNUMBER(C23)),"",IF(NOT(ISNUMBER($H$20)),$H$20,IF(C23&lt;$H$20,"Presunción de anormalidad",IF(AND(ISNUMBER($H$21),C23&lt;$H$21),"Presunción de anormalidad (baja &gt; 25 puntos)","Correcta"))))</f>
        <v/>
      </c>
      <c r="G23" s="9" t="s">
        <v>48</v>
      </c>
      <c r="H23" s="11" t="n">
        <f aca="false">COUNTIF(E8:E57,"Presunción*")</f>
        <v>1</v>
      </c>
    </row>
    <row r="24" customFormat="false" ht="15" hidden="false" customHeight="false" outlineLevel="0" collapsed="false">
      <c r="A24" s="2" t="n">
        <v>17</v>
      </c>
      <c r="B24" s="9"/>
      <c r="C24" s="4"/>
      <c r="D24" s="10" t="str">
        <f aca="false">IF(AND(ISNUMBER(C24),ISNUMBER($C$4),$C$4&gt;0),1-C24/$C$4,"")</f>
        <v/>
      </c>
      <c r="E24" s="9" t="str">
        <f aca="false">IF(NOT(ISNUMBER(C24)),"",IF(NOT(ISNUMBER($H$20)),$H$20,IF(C24&lt;$H$20,"Presunción de anormalidad",IF(AND(ISNUMBER($H$21),C24&lt;$H$21),"Presunción de anormalidad (baja &gt; 25 puntos)","Correcta"))))</f>
        <v/>
      </c>
    </row>
    <row r="25" customFormat="false" ht="15" hidden="false" customHeight="false" outlineLevel="0" collapsed="false">
      <c r="A25" s="2" t="n">
        <v>18</v>
      </c>
      <c r="B25" s="9"/>
      <c r="C25" s="4"/>
      <c r="D25" s="10" t="str">
        <f aca="false">IF(AND(ISNUMBER(C25),ISNUMBER($C$4),$C$4&gt;0),1-C25/$C$4,"")</f>
        <v/>
      </c>
      <c r="E25" s="9" t="str">
        <f aca="false">IF(NOT(ISNUMBER(C25)),"",IF(NOT(ISNUMBER($H$20)),$H$20,IF(C25&lt;$H$20,"Presunción de anormalidad",IF(AND(ISNUMBER($H$21),C25&lt;$H$21),"Presunción de anormalidad (baja &gt; 25 puntos)","Correcta"))))</f>
        <v/>
      </c>
      <c r="G25" s="2" t="s">
        <v>49</v>
      </c>
    </row>
    <row r="26" customFormat="false" ht="15" hidden="false" customHeight="false" outlineLevel="0" collapsed="false">
      <c r="A26" s="2" t="n">
        <v>19</v>
      </c>
      <c r="B26" s="9"/>
      <c r="C26" s="4"/>
      <c r="D26" s="10" t="str">
        <f aca="false">IF(AND(ISNUMBER(C26),ISNUMBER($C$4),$C$4&gt;0),1-C26/$C$4,"")</f>
        <v/>
      </c>
      <c r="E26" s="9" t="str">
        <f aca="false">IF(NOT(ISNUMBER(C26)),"",IF(NOT(ISNUMBER($H$20)),$H$20,IF(C26&lt;$H$20,"Presunción de anormalidad",IF(AND(ISNUMBER($H$21),C26&lt;$H$21),"Presunción de anormalidad (baja &gt; 25 puntos)","Correcta"))))</f>
        <v/>
      </c>
      <c r="G26" s="2" t="s">
        <v>50</v>
      </c>
    </row>
    <row r="27" customFormat="false" ht="15" hidden="false" customHeight="false" outlineLevel="0" collapsed="false">
      <c r="A27" s="2" t="n">
        <v>20</v>
      </c>
      <c r="B27" s="9"/>
      <c r="C27" s="4"/>
      <c r="D27" s="10" t="str">
        <f aca="false">IF(AND(ISNUMBER(C27),ISNUMBER($C$4),$C$4&gt;0),1-C27/$C$4,"")</f>
        <v/>
      </c>
      <c r="E27" s="9" t="str">
        <f aca="false">IF(NOT(ISNUMBER(C27)),"",IF(NOT(ISNUMBER($H$20)),$H$20,IF(C27&lt;$H$20,"Presunción de anormalidad",IF(AND(ISNUMBER($H$21),C27&lt;$H$21),"Presunción de anormalidad (baja &gt; 25 puntos)","Correcta"))))</f>
        <v/>
      </c>
      <c r="G27" s="2" t="s">
        <v>51</v>
      </c>
    </row>
    <row r="28" customFormat="false" ht="15" hidden="false" customHeight="false" outlineLevel="0" collapsed="false">
      <c r="A28" s="2" t="n">
        <v>21</v>
      </c>
      <c r="B28" s="9"/>
      <c r="C28" s="4"/>
      <c r="D28" s="10" t="str">
        <f aca="false">IF(AND(ISNUMBER(C28),ISNUMBER($C$4),$C$4&gt;0),1-C28/$C$4,"")</f>
        <v/>
      </c>
      <c r="E28" s="9" t="str">
        <f aca="false">IF(NOT(ISNUMBER(C28)),"",IF(NOT(ISNUMBER($H$20)),$H$20,IF(C28&lt;$H$20,"Presunción de anormalidad",IF(AND(ISNUMBER($H$21),C28&lt;$H$21),"Presunción de anormalidad (baja &gt; 25 puntos)","Correcta"))))</f>
        <v/>
      </c>
    </row>
    <row r="29" customFormat="false" ht="15" hidden="false" customHeight="false" outlineLevel="0" collapsed="false">
      <c r="A29" s="2" t="n">
        <v>22</v>
      </c>
      <c r="B29" s="9"/>
      <c r="C29" s="4"/>
      <c r="D29" s="10" t="str">
        <f aca="false">IF(AND(ISNUMBER(C29),ISNUMBER($C$4),$C$4&gt;0),1-C29/$C$4,"")</f>
        <v/>
      </c>
      <c r="E29" s="9" t="str">
        <f aca="false">IF(NOT(ISNUMBER(C29)),"",IF(NOT(ISNUMBER($H$20)),$H$20,IF(C29&lt;$H$20,"Presunción de anormalidad",IF(AND(ISNUMBER($H$21),C29&lt;$H$21),"Presunción de anormalidad (baja &gt; 25 puntos)","Correcta"))))</f>
        <v/>
      </c>
    </row>
    <row r="30" customFormat="false" ht="15" hidden="false" customHeight="false" outlineLevel="0" collapsed="false">
      <c r="A30" s="2" t="n">
        <v>23</v>
      </c>
      <c r="B30" s="9"/>
      <c r="C30" s="4"/>
      <c r="D30" s="10" t="str">
        <f aca="false">IF(AND(ISNUMBER(C30),ISNUMBER($C$4),$C$4&gt;0),1-C30/$C$4,"")</f>
        <v/>
      </c>
      <c r="E30" s="9" t="str">
        <f aca="false">IF(NOT(ISNUMBER(C30)),"",IF(NOT(ISNUMBER($H$20)),$H$20,IF(C30&lt;$H$20,"Presunción de anormalidad",IF(AND(ISNUMBER($H$21),C30&lt;$H$21),"Presunción de anormalidad (baja &gt; 25 puntos)","Correcta"))))</f>
        <v/>
      </c>
    </row>
    <row r="31" customFormat="false" ht="15" hidden="false" customHeight="false" outlineLevel="0" collapsed="false">
      <c r="A31" s="2" t="n">
        <v>24</v>
      </c>
      <c r="B31" s="9"/>
      <c r="C31" s="4"/>
      <c r="D31" s="10" t="str">
        <f aca="false">IF(AND(ISNUMBER(C31),ISNUMBER($C$4),$C$4&gt;0),1-C31/$C$4,"")</f>
        <v/>
      </c>
      <c r="E31" s="9" t="str">
        <f aca="false">IF(NOT(ISNUMBER(C31)),"",IF(NOT(ISNUMBER($H$20)),$H$20,IF(C31&lt;$H$20,"Presunción de anormalidad",IF(AND(ISNUMBER($H$21),C31&lt;$H$21),"Presunción de anormalidad (baja &gt; 25 puntos)","Correcta"))))</f>
        <v/>
      </c>
    </row>
    <row r="32" customFormat="false" ht="15" hidden="false" customHeight="false" outlineLevel="0" collapsed="false">
      <c r="A32" s="2" t="n">
        <v>25</v>
      </c>
      <c r="B32" s="9"/>
      <c r="C32" s="4"/>
      <c r="D32" s="10" t="str">
        <f aca="false">IF(AND(ISNUMBER(C32),ISNUMBER($C$4),$C$4&gt;0),1-C32/$C$4,"")</f>
        <v/>
      </c>
      <c r="E32" s="9" t="str">
        <f aca="false">IF(NOT(ISNUMBER(C32)),"",IF(NOT(ISNUMBER($H$20)),$H$20,IF(C32&lt;$H$20,"Presunción de anormalidad",IF(AND(ISNUMBER($H$21),C32&lt;$H$21),"Presunción de anormalidad (baja &gt; 25 puntos)","Correcta"))))</f>
        <v/>
      </c>
    </row>
    <row r="33" customFormat="false" ht="15" hidden="false" customHeight="false" outlineLevel="0" collapsed="false">
      <c r="A33" s="2" t="n">
        <v>26</v>
      </c>
      <c r="B33" s="9"/>
      <c r="C33" s="4"/>
      <c r="D33" s="10" t="str">
        <f aca="false">IF(AND(ISNUMBER(C33),ISNUMBER($C$4),$C$4&gt;0),1-C33/$C$4,"")</f>
        <v/>
      </c>
      <c r="E33" s="9" t="str">
        <f aca="false">IF(NOT(ISNUMBER(C33)),"",IF(NOT(ISNUMBER($H$20)),$H$20,IF(C33&lt;$H$20,"Presunción de anormalidad",IF(AND(ISNUMBER($H$21),C33&lt;$H$21),"Presunción de anormalidad (baja &gt; 25 puntos)","Correcta"))))</f>
        <v/>
      </c>
    </row>
    <row r="34" customFormat="false" ht="15" hidden="false" customHeight="false" outlineLevel="0" collapsed="false">
      <c r="A34" s="2" t="n">
        <v>27</v>
      </c>
      <c r="B34" s="9"/>
      <c r="C34" s="4"/>
      <c r="D34" s="10" t="str">
        <f aca="false">IF(AND(ISNUMBER(C34),ISNUMBER($C$4),$C$4&gt;0),1-C34/$C$4,"")</f>
        <v/>
      </c>
      <c r="E34" s="9" t="str">
        <f aca="false">IF(NOT(ISNUMBER(C34)),"",IF(NOT(ISNUMBER($H$20)),$H$20,IF(C34&lt;$H$20,"Presunción de anormalidad",IF(AND(ISNUMBER($H$21),C34&lt;$H$21),"Presunción de anormalidad (baja &gt; 25 puntos)","Correcta"))))</f>
        <v/>
      </c>
    </row>
    <row r="35" customFormat="false" ht="15" hidden="false" customHeight="false" outlineLevel="0" collapsed="false">
      <c r="A35" s="2" t="n">
        <v>28</v>
      </c>
      <c r="B35" s="9"/>
      <c r="C35" s="4"/>
      <c r="D35" s="10" t="str">
        <f aca="false">IF(AND(ISNUMBER(C35),ISNUMBER($C$4),$C$4&gt;0),1-C35/$C$4,"")</f>
        <v/>
      </c>
      <c r="E35" s="9" t="str">
        <f aca="false">IF(NOT(ISNUMBER(C35)),"",IF(NOT(ISNUMBER($H$20)),$H$20,IF(C35&lt;$H$20,"Presunción de anormalidad",IF(AND(ISNUMBER($H$21),C35&lt;$H$21),"Presunción de anormalidad (baja &gt; 25 puntos)","Correcta"))))</f>
        <v/>
      </c>
    </row>
    <row r="36" customFormat="false" ht="15" hidden="false" customHeight="false" outlineLevel="0" collapsed="false">
      <c r="A36" s="2" t="n">
        <v>29</v>
      </c>
      <c r="B36" s="9"/>
      <c r="C36" s="4"/>
      <c r="D36" s="10" t="str">
        <f aca="false">IF(AND(ISNUMBER(C36),ISNUMBER($C$4),$C$4&gt;0),1-C36/$C$4,"")</f>
        <v/>
      </c>
      <c r="E36" s="9" t="str">
        <f aca="false">IF(NOT(ISNUMBER(C36)),"",IF(NOT(ISNUMBER($H$20)),$H$20,IF(C36&lt;$H$20,"Presunción de anormalidad",IF(AND(ISNUMBER($H$21),C36&lt;$H$21),"Presunción de anormalidad (baja &gt; 25 puntos)","Correcta"))))</f>
        <v/>
      </c>
    </row>
    <row r="37" customFormat="false" ht="15" hidden="false" customHeight="false" outlineLevel="0" collapsed="false">
      <c r="A37" s="2" t="n">
        <v>30</v>
      </c>
      <c r="B37" s="9"/>
      <c r="C37" s="4"/>
      <c r="D37" s="10" t="str">
        <f aca="false">IF(AND(ISNUMBER(C37),ISNUMBER($C$4),$C$4&gt;0),1-C37/$C$4,"")</f>
        <v/>
      </c>
      <c r="E37" s="9" t="str">
        <f aca="false">IF(NOT(ISNUMBER(C37)),"",IF(NOT(ISNUMBER($H$20)),$H$20,IF(C37&lt;$H$20,"Presunción de anormalidad",IF(AND(ISNUMBER($H$21),C37&lt;$H$21),"Presunción de anormalidad (baja &gt; 25 puntos)","Correcta"))))</f>
        <v/>
      </c>
    </row>
    <row r="38" customFormat="false" ht="15" hidden="false" customHeight="false" outlineLevel="0" collapsed="false">
      <c r="A38" s="2" t="n">
        <v>31</v>
      </c>
      <c r="B38" s="9"/>
      <c r="C38" s="4"/>
      <c r="D38" s="10" t="str">
        <f aca="false">IF(AND(ISNUMBER(C38),ISNUMBER($C$4),$C$4&gt;0),1-C38/$C$4,"")</f>
        <v/>
      </c>
      <c r="E38" s="9" t="str">
        <f aca="false">IF(NOT(ISNUMBER(C38)),"",IF(NOT(ISNUMBER($H$20)),$H$20,IF(C38&lt;$H$20,"Presunción de anormalidad",IF(AND(ISNUMBER($H$21),C38&lt;$H$21),"Presunción de anormalidad (baja &gt; 25 puntos)","Correcta"))))</f>
        <v/>
      </c>
    </row>
    <row r="39" customFormat="false" ht="15" hidden="false" customHeight="false" outlineLevel="0" collapsed="false">
      <c r="A39" s="2" t="n">
        <v>32</v>
      </c>
      <c r="B39" s="9"/>
      <c r="C39" s="4"/>
      <c r="D39" s="10" t="str">
        <f aca="false">IF(AND(ISNUMBER(C39),ISNUMBER($C$4),$C$4&gt;0),1-C39/$C$4,"")</f>
        <v/>
      </c>
      <c r="E39" s="9" t="str">
        <f aca="false">IF(NOT(ISNUMBER(C39)),"",IF(NOT(ISNUMBER($H$20)),$H$20,IF(C39&lt;$H$20,"Presunción de anormalidad",IF(AND(ISNUMBER($H$21),C39&lt;$H$21),"Presunción de anormalidad (baja &gt; 25 puntos)","Correcta"))))</f>
        <v/>
      </c>
    </row>
    <row r="40" customFormat="false" ht="15" hidden="false" customHeight="false" outlineLevel="0" collapsed="false">
      <c r="A40" s="2" t="n">
        <v>33</v>
      </c>
      <c r="B40" s="9"/>
      <c r="C40" s="4"/>
      <c r="D40" s="10" t="str">
        <f aca="false">IF(AND(ISNUMBER(C40),ISNUMBER($C$4),$C$4&gt;0),1-C40/$C$4,"")</f>
        <v/>
      </c>
      <c r="E40" s="9" t="str">
        <f aca="false">IF(NOT(ISNUMBER(C40)),"",IF(NOT(ISNUMBER($H$20)),$H$20,IF(C40&lt;$H$20,"Presunción de anormalidad",IF(AND(ISNUMBER($H$21),C40&lt;$H$21),"Presunción de anormalidad (baja &gt; 25 puntos)","Correcta"))))</f>
        <v/>
      </c>
    </row>
    <row r="41" customFormat="false" ht="15" hidden="false" customHeight="false" outlineLevel="0" collapsed="false">
      <c r="A41" s="2" t="n">
        <v>34</v>
      </c>
      <c r="B41" s="9"/>
      <c r="C41" s="4"/>
      <c r="D41" s="10" t="str">
        <f aca="false">IF(AND(ISNUMBER(C41),ISNUMBER($C$4),$C$4&gt;0),1-C41/$C$4,"")</f>
        <v/>
      </c>
      <c r="E41" s="9" t="str">
        <f aca="false">IF(NOT(ISNUMBER(C41)),"",IF(NOT(ISNUMBER($H$20)),$H$20,IF(C41&lt;$H$20,"Presunción de anormalidad",IF(AND(ISNUMBER($H$21),C41&lt;$H$21),"Presunción de anormalidad (baja &gt; 25 puntos)","Correcta"))))</f>
        <v/>
      </c>
    </row>
    <row r="42" customFormat="false" ht="15" hidden="false" customHeight="false" outlineLevel="0" collapsed="false">
      <c r="A42" s="2" t="n">
        <v>35</v>
      </c>
      <c r="B42" s="9"/>
      <c r="C42" s="4"/>
      <c r="D42" s="10" t="str">
        <f aca="false">IF(AND(ISNUMBER(C42),ISNUMBER($C$4),$C$4&gt;0),1-C42/$C$4,"")</f>
        <v/>
      </c>
      <c r="E42" s="9" t="str">
        <f aca="false">IF(NOT(ISNUMBER(C42)),"",IF(NOT(ISNUMBER($H$20)),$H$20,IF(C42&lt;$H$20,"Presunción de anormalidad",IF(AND(ISNUMBER($H$21),C42&lt;$H$21),"Presunción de anormalidad (baja &gt; 25 puntos)","Correcta"))))</f>
        <v/>
      </c>
    </row>
    <row r="43" customFormat="false" ht="15" hidden="false" customHeight="false" outlineLevel="0" collapsed="false">
      <c r="A43" s="2" t="n">
        <v>36</v>
      </c>
      <c r="B43" s="9"/>
      <c r="C43" s="4"/>
      <c r="D43" s="10" t="str">
        <f aca="false">IF(AND(ISNUMBER(C43),ISNUMBER($C$4),$C$4&gt;0),1-C43/$C$4,"")</f>
        <v/>
      </c>
      <c r="E43" s="9" t="str">
        <f aca="false">IF(NOT(ISNUMBER(C43)),"",IF(NOT(ISNUMBER($H$20)),$H$20,IF(C43&lt;$H$20,"Presunción de anormalidad",IF(AND(ISNUMBER($H$21),C43&lt;$H$21),"Presunción de anormalidad (baja &gt; 25 puntos)","Correcta"))))</f>
        <v/>
      </c>
    </row>
    <row r="44" customFormat="false" ht="15" hidden="false" customHeight="false" outlineLevel="0" collapsed="false">
      <c r="A44" s="2" t="n">
        <v>37</v>
      </c>
      <c r="B44" s="9"/>
      <c r="C44" s="4"/>
      <c r="D44" s="10" t="str">
        <f aca="false">IF(AND(ISNUMBER(C44),ISNUMBER($C$4),$C$4&gt;0),1-C44/$C$4,"")</f>
        <v/>
      </c>
      <c r="E44" s="9" t="str">
        <f aca="false">IF(NOT(ISNUMBER(C44)),"",IF(NOT(ISNUMBER($H$20)),$H$20,IF(C44&lt;$H$20,"Presunción de anormalidad",IF(AND(ISNUMBER($H$21),C44&lt;$H$21),"Presunción de anormalidad (baja &gt; 25 puntos)","Correcta"))))</f>
        <v/>
      </c>
    </row>
    <row r="45" customFormat="false" ht="15" hidden="false" customHeight="false" outlineLevel="0" collapsed="false">
      <c r="A45" s="2" t="n">
        <v>38</v>
      </c>
      <c r="B45" s="9"/>
      <c r="C45" s="4"/>
      <c r="D45" s="10" t="str">
        <f aca="false">IF(AND(ISNUMBER(C45),ISNUMBER($C$4),$C$4&gt;0),1-C45/$C$4,"")</f>
        <v/>
      </c>
      <c r="E45" s="9" t="str">
        <f aca="false">IF(NOT(ISNUMBER(C45)),"",IF(NOT(ISNUMBER($H$20)),$H$20,IF(C45&lt;$H$20,"Presunción de anormalidad",IF(AND(ISNUMBER($H$21),C45&lt;$H$21),"Presunción de anormalidad (baja &gt; 25 puntos)","Correcta"))))</f>
        <v/>
      </c>
    </row>
    <row r="46" customFormat="false" ht="15" hidden="false" customHeight="false" outlineLevel="0" collapsed="false">
      <c r="A46" s="2" t="n">
        <v>39</v>
      </c>
      <c r="B46" s="9"/>
      <c r="C46" s="4"/>
      <c r="D46" s="10" t="str">
        <f aca="false">IF(AND(ISNUMBER(C46),ISNUMBER($C$4),$C$4&gt;0),1-C46/$C$4,"")</f>
        <v/>
      </c>
      <c r="E46" s="9" t="str">
        <f aca="false">IF(NOT(ISNUMBER(C46)),"",IF(NOT(ISNUMBER($H$20)),$H$20,IF(C46&lt;$H$20,"Presunción de anormalidad",IF(AND(ISNUMBER($H$21),C46&lt;$H$21),"Presunción de anormalidad (baja &gt; 25 puntos)","Correcta"))))</f>
        <v/>
      </c>
    </row>
    <row r="47" customFormat="false" ht="15" hidden="false" customHeight="false" outlineLevel="0" collapsed="false">
      <c r="A47" s="2" t="n">
        <v>40</v>
      </c>
      <c r="B47" s="9"/>
      <c r="C47" s="4"/>
      <c r="D47" s="10" t="str">
        <f aca="false">IF(AND(ISNUMBER(C47),ISNUMBER($C$4),$C$4&gt;0),1-C47/$C$4,"")</f>
        <v/>
      </c>
      <c r="E47" s="9" t="str">
        <f aca="false">IF(NOT(ISNUMBER(C47)),"",IF(NOT(ISNUMBER($H$20)),$H$20,IF(C47&lt;$H$20,"Presunción de anormalidad",IF(AND(ISNUMBER($H$21),C47&lt;$H$21),"Presunción de anormalidad (baja &gt; 25 puntos)","Correcta"))))</f>
        <v/>
      </c>
    </row>
    <row r="48" customFormat="false" ht="15" hidden="false" customHeight="false" outlineLevel="0" collapsed="false">
      <c r="A48" s="2" t="n">
        <v>41</v>
      </c>
      <c r="B48" s="9"/>
      <c r="C48" s="4"/>
      <c r="D48" s="10" t="str">
        <f aca="false">IF(AND(ISNUMBER(C48),ISNUMBER($C$4),$C$4&gt;0),1-C48/$C$4,"")</f>
        <v/>
      </c>
      <c r="E48" s="9" t="str">
        <f aca="false">IF(NOT(ISNUMBER(C48)),"",IF(NOT(ISNUMBER($H$20)),$H$20,IF(C48&lt;$H$20,"Presunción de anormalidad",IF(AND(ISNUMBER($H$21),C48&lt;$H$21),"Presunción de anormalidad (baja &gt; 25 puntos)","Correcta"))))</f>
        <v/>
      </c>
    </row>
    <row r="49" customFormat="false" ht="15" hidden="false" customHeight="false" outlineLevel="0" collapsed="false">
      <c r="A49" s="2" t="n">
        <v>42</v>
      </c>
      <c r="B49" s="9"/>
      <c r="C49" s="4"/>
      <c r="D49" s="10" t="str">
        <f aca="false">IF(AND(ISNUMBER(C49),ISNUMBER($C$4),$C$4&gt;0),1-C49/$C$4,"")</f>
        <v/>
      </c>
      <c r="E49" s="9" t="str">
        <f aca="false">IF(NOT(ISNUMBER(C49)),"",IF(NOT(ISNUMBER($H$20)),$H$20,IF(C49&lt;$H$20,"Presunción de anormalidad",IF(AND(ISNUMBER($H$21),C49&lt;$H$21),"Presunción de anormalidad (baja &gt; 25 puntos)","Correcta"))))</f>
        <v/>
      </c>
    </row>
    <row r="50" customFormat="false" ht="15" hidden="false" customHeight="false" outlineLevel="0" collapsed="false">
      <c r="A50" s="2" t="n">
        <v>43</v>
      </c>
      <c r="B50" s="9"/>
      <c r="C50" s="4"/>
      <c r="D50" s="10" t="str">
        <f aca="false">IF(AND(ISNUMBER(C50),ISNUMBER($C$4),$C$4&gt;0),1-C50/$C$4,"")</f>
        <v/>
      </c>
      <c r="E50" s="9" t="str">
        <f aca="false">IF(NOT(ISNUMBER(C50)),"",IF(NOT(ISNUMBER($H$20)),$H$20,IF(C50&lt;$H$20,"Presunción de anormalidad",IF(AND(ISNUMBER($H$21),C50&lt;$H$21),"Presunción de anormalidad (baja &gt; 25 puntos)","Correcta"))))</f>
        <v/>
      </c>
    </row>
    <row r="51" customFormat="false" ht="15" hidden="false" customHeight="false" outlineLevel="0" collapsed="false">
      <c r="A51" s="2" t="n">
        <v>44</v>
      </c>
      <c r="B51" s="9"/>
      <c r="C51" s="4"/>
      <c r="D51" s="10" t="str">
        <f aca="false">IF(AND(ISNUMBER(C51),ISNUMBER($C$4),$C$4&gt;0),1-C51/$C$4,"")</f>
        <v/>
      </c>
      <c r="E51" s="9" t="str">
        <f aca="false">IF(NOT(ISNUMBER(C51)),"",IF(NOT(ISNUMBER($H$20)),$H$20,IF(C51&lt;$H$20,"Presunción de anormalidad",IF(AND(ISNUMBER($H$21),C51&lt;$H$21),"Presunción de anormalidad (baja &gt; 25 puntos)","Correcta"))))</f>
        <v/>
      </c>
    </row>
    <row r="52" customFormat="false" ht="15" hidden="false" customHeight="false" outlineLevel="0" collapsed="false">
      <c r="A52" s="2" t="n">
        <v>45</v>
      </c>
      <c r="B52" s="9"/>
      <c r="C52" s="4"/>
      <c r="D52" s="10" t="str">
        <f aca="false">IF(AND(ISNUMBER(C52),ISNUMBER($C$4),$C$4&gt;0),1-C52/$C$4,"")</f>
        <v/>
      </c>
      <c r="E52" s="9" t="str">
        <f aca="false">IF(NOT(ISNUMBER(C52)),"",IF(NOT(ISNUMBER($H$20)),$H$20,IF(C52&lt;$H$20,"Presunción de anormalidad",IF(AND(ISNUMBER($H$21),C52&lt;$H$21),"Presunción de anormalidad (baja &gt; 25 puntos)","Correcta"))))</f>
        <v/>
      </c>
    </row>
    <row r="53" customFormat="false" ht="15" hidden="false" customHeight="false" outlineLevel="0" collapsed="false">
      <c r="A53" s="2" t="n">
        <v>46</v>
      </c>
      <c r="B53" s="9"/>
      <c r="C53" s="4"/>
      <c r="D53" s="10" t="str">
        <f aca="false">IF(AND(ISNUMBER(C53),ISNUMBER($C$4),$C$4&gt;0),1-C53/$C$4,"")</f>
        <v/>
      </c>
      <c r="E53" s="9" t="str">
        <f aca="false">IF(NOT(ISNUMBER(C53)),"",IF(NOT(ISNUMBER($H$20)),$H$20,IF(C53&lt;$H$20,"Presunción de anormalidad",IF(AND(ISNUMBER($H$21),C53&lt;$H$21),"Presunción de anormalidad (baja &gt; 25 puntos)","Correcta"))))</f>
        <v/>
      </c>
    </row>
    <row r="54" customFormat="false" ht="15" hidden="false" customHeight="false" outlineLevel="0" collapsed="false">
      <c r="A54" s="2" t="n">
        <v>47</v>
      </c>
      <c r="B54" s="9"/>
      <c r="C54" s="4"/>
      <c r="D54" s="10" t="str">
        <f aca="false">IF(AND(ISNUMBER(C54),ISNUMBER($C$4),$C$4&gt;0),1-C54/$C$4,"")</f>
        <v/>
      </c>
      <c r="E54" s="9" t="str">
        <f aca="false">IF(NOT(ISNUMBER(C54)),"",IF(NOT(ISNUMBER($H$20)),$H$20,IF(C54&lt;$H$20,"Presunción de anormalidad",IF(AND(ISNUMBER($H$21),C54&lt;$H$21),"Presunción de anormalidad (baja &gt; 25 puntos)","Correcta"))))</f>
        <v/>
      </c>
    </row>
    <row r="55" customFormat="false" ht="15" hidden="false" customHeight="false" outlineLevel="0" collapsed="false">
      <c r="A55" s="2" t="n">
        <v>48</v>
      </c>
      <c r="B55" s="9"/>
      <c r="C55" s="4"/>
      <c r="D55" s="10" t="str">
        <f aca="false">IF(AND(ISNUMBER(C55),ISNUMBER($C$4),$C$4&gt;0),1-C55/$C$4,"")</f>
        <v/>
      </c>
      <c r="E55" s="9" t="str">
        <f aca="false">IF(NOT(ISNUMBER(C55)),"",IF(NOT(ISNUMBER($H$20)),$H$20,IF(C55&lt;$H$20,"Presunción de anormalidad",IF(AND(ISNUMBER($H$21),C55&lt;$H$21),"Presunción de anormalidad (baja &gt; 25 puntos)","Correcta"))))</f>
        <v/>
      </c>
    </row>
    <row r="56" customFormat="false" ht="15" hidden="false" customHeight="false" outlineLevel="0" collapsed="false">
      <c r="A56" s="2" t="n">
        <v>49</v>
      </c>
      <c r="B56" s="9"/>
      <c r="C56" s="4"/>
      <c r="D56" s="10" t="str">
        <f aca="false">IF(AND(ISNUMBER(C56),ISNUMBER($C$4),$C$4&gt;0),1-C56/$C$4,"")</f>
        <v/>
      </c>
      <c r="E56" s="9" t="str">
        <f aca="false">IF(NOT(ISNUMBER(C56)),"",IF(NOT(ISNUMBER($H$20)),$H$20,IF(C56&lt;$H$20,"Presunción de anormalidad",IF(AND(ISNUMBER($H$21),C56&lt;$H$21),"Presunción de anormalidad (baja &gt; 25 puntos)","Correcta"))))</f>
        <v/>
      </c>
    </row>
    <row r="57" customFormat="false" ht="15" hidden="false" customHeight="false" outlineLevel="0" collapsed="false">
      <c r="A57" s="2" t="n">
        <v>50</v>
      </c>
      <c r="B57" s="9"/>
      <c r="C57" s="4"/>
      <c r="D57" s="10" t="str">
        <f aca="false">IF(AND(ISNUMBER(C57),ISNUMBER($C$4),$C$4&gt;0),1-C57/$C$4,"")</f>
        <v/>
      </c>
      <c r="E57" s="9" t="str">
        <f aca="false">IF(NOT(ISNUMBER(C57)),"",IF(NOT(ISNUMBER($H$20)),$H$20,IF(C57&lt;$H$20,"Presunción de anormalidad",IF(AND(ISNUMBER($H$21),C57&lt;$H$21),"Presunción de anormalidad (baja &gt; 25 puntos)","Correcta"))))</f>
        <v/>
      </c>
    </row>
  </sheetData>
  <dataValidations count="2">
    <dataValidation allowBlank="false" errorStyle="stop" operator="between" showDropDown="false" showErrorMessage="false" showInputMessage="false" sqref="C5" type="list">
      <formula1>"Sí,No"</formula1>
      <formula2>0</formula2>
    </dataValidation>
    <dataValidation allowBlank="true" error="Introduce el importe de la oferta sin IVA, mayor que 0." errorStyle="stop" errorTitle="Importe no válido" operator="greaterThan" showDropDown="false" showErrorMessage="false" showInputMessage="false" sqref="C8:C57" type="decimal">
      <formula1>0</formula1>
      <formula2>0</formula2>
    </dataValidation>
  </dataValidations>
  <hyperlinks>
    <hyperlink ref="G27" r:id="rId1" display="Calculadora online y guía: https://licita-ia.com/tools/abnormal-bid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42"/>
    <col collapsed="false" customWidth="true" hidden="false" outlineLevel="0" max="6" min="6" style="0" width="3"/>
    <col collapsed="false" customWidth="true" hidden="false" outlineLevel="0" max="7" min="7" style="0" width="52"/>
    <col collapsed="false" customWidth="true" hidden="false" outlineLevel="0" max="8" min="8" style="0" width="22"/>
  </cols>
  <sheetData>
    <row r="1" customFormat="false" ht="17.35" hidden="false" customHeight="fals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4" customFormat="false" ht="15" hidden="false" customHeight="false" outlineLevel="0" collapsed="false">
      <c r="A4" s="3" t="s">
        <v>25</v>
      </c>
      <c r="C4" s="4" t="n">
        <v>480000</v>
      </c>
    </row>
    <row r="5" customFormat="false" ht="15" hidden="false" customHeight="false" outlineLevel="0" collapsed="false">
      <c r="A5" s="3" t="s">
        <v>26</v>
      </c>
      <c r="C5" s="5" t="s">
        <v>27</v>
      </c>
    </row>
    <row r="7" customFormat="false" ht="15" hidden="false" customHeight="false" outlineLevel="0" collapsed="false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G7" s="7" t="s">
        <v>33</v>
      </c>
      <c r="H7" s="8"/>
    </row>
    <row r="8" customFormat="false" ht="15" hidden="false" customHeight="false" outlineLevel="0" collapsed="false">
      <c r="A8" s="2" t="n">
        <v>1</v>
      </c>
      <c r="B8" s="9" t="s">
        <v>54</v>
      </c>
      <c r="C8" s="4" t="n">
        <v>468000</v>
      </c>
      <c r="D8" s="10" t="n">
        <f aca="false">IF(AND(ISNUMBER(C8),ISNUMBER($C$4),$C$4&gt;0),1-C8/$C$4,"")</f>
        <v>0.025</v>
      </c>
      <c r="E8" s="9" t="str">
        <f aca="false">IF(NOT(ISNUMBER(C8)),"",IF(NOT(ISNUMBER($H$20)),$H$20,IF(C8&lt;$H$20,"Presunción de anormalidad",IF(AND(ISNUMBER($H$21),C8&lt;$H$21),"Presunción de anormalidad (baja &gt; 25 puntos)","Correcta"))))</f>
        <v>Correcta</v>
      </c>
    </row>
    <row r="9" customFormat="false" ht="15" hidden="false" customHeight="false" outlineLevel="0" collapsed="false">
      <c r="A9" s="2" t="n">
        <v>2</v>
      </c>
      <c r="B9" s="9" t="s">
        <v>57</v>
      </c>
      <c r="C9" s="4" t="n">
        <v>452500</v>
      </c>
      <c r="D9" s="10" t="n">
        <f aca="false">IF(AND(ISNUMBER(C9),ISNUMBER($C$4),$C$4&gt;0),1-C9/$C$4,"")</f>
        <v>0.0572916666666666</v>
      </c>
      <c r="E9" s="9" t="str">
        <f aca="false">IF(NOT(ISNUMBER(C9)),"",IF(NOT(ISNUMBER($H$20)),$H$20,IF(C9&lt;$H$20,"Presunción de anormalidad",IF(AND(ISNUMBER($H$21),C9&lt;$H$21),"Presunción de anormalidad (baja &gt; 25 puntos)","Correcta"))))</f>
        <v>Correcta</v>
      </c>
      <c r="G9" s="9" t="s">
        <v>34</v>
      </c>
      <c r="H9" s="11" t="n">
        <f aca="false">COUNT($C$8:$C$57)</f>
        <v>6</v>
      </c>
    </row>
    <row r="10" customFormat="false" ht="15" hidden="false" customHeight="false" outlineLevel="0" collapsed="false">
      <c r="A10" s="2" t="n">
        <v>3</v>
      </c>
      <c r="B10" s="9" t="s">
        <v>60</v>
      </c>
      <c r="C10" s="4" t="n">
        <v>401300</v>
      </c>
      <c r="D10" s="10" t="n">
        <f aca="false">IF(AND(ISNUMBER(C10),ISNUMBER($C$4),$C$4&gt;0),1-C10/$C$4,"")</f>
        <v>0.163958333333333</v>
      </c>
      <c r="E10" s="9" t="str">
        <f aca="false">IF(NOT(ISNUMBER(C10)),"",IF(NOT(ISNUMBER($H$20)),$H$20,IF(C10&lt;$H$20,"Presunción de anormalidad",IF(AND(ISNUMBER($H$21),C10&lt;$H$21),"Presunción de anormalidad (baja &gt; 25 puntos)","Correcta"))))</f>
        <v>Correcta</v>
      </c>
      <c r="G10" s="9" t="s">
        <v>35</v>
      </c>
      <c r="H10" s="12" t="n">
        <f aca="false">IF(C5="Sí",2/3,1)</f>
        <v>1</v>
      </c>
    </row>
    <row r="11" customFormat="false" ht="15" hidden="false" customHeight="false" outlineLevel="0" collapsed="false">
      <c r="A11" s="2" t="n">
        <v>4</v>
      </c>
      <c r="B11" s="9" t="s">
        <v>63</v>
      </c>
      <c r="C11" s="4" t="n">
        <v>389900</v>
      </c>
      <c r="D11" s="10" t="n">
        <f aca="false">IF(AND(ISNUMBER(C11),ISNUMBER($C$4),$C$4&gt;0),1-C11/$C$4,"")</f>
        <v>0.187708333333333</v>
      </c>
      <c r="E11" s="9" t="str">
        <f aca="false">IF(NOT(ISNUMBER(C11)),"",IF(NOT(ISNUMBER($H$20)),$H$20,IF(C11&lt;$H$20,"Presunción de anormalidad",IF(AND(ISNUMBER($H$21),C11&lt;$H$21),"Presunción de anormalidad (baja &gt; 25 puntos)","Correcta"))))</f>
        <v>Correcta</v>
      </c>
      <c r="G11" s="9" t="s">
        <v>36</v>
      </c>
      <c r="H11" s="13" t="n">
        <f aca="false">10*H10</f>
        <v>10</v>
      </c>
    </row>
    <row r="12" customFormat="false" ht="15" hidden="false" customHeight="false" outlineLevel="0" collapsed="false">
      <c r="A12" s="2" t="n">
        <v>5</v>
      </c>
      <c r="B12" s="9" t="s">
        <v>64</v>
      </c>
      <c r="C12" s="4" t="n">
        <v>377000</v>
      </c>
      <c r="D12" s="10" t="n">
        <f aca="false">IF(AND(ISNUMBER(C12),ISNUMBER($C$4),$C$4&gt;0),1-C12/$C$4,"")</f>
        <v>0.214583333333333</v>
      </c>
      <c r="E12" s="9" t="str">
        <f aca="false">IF(NOT(ISNUMBER(C12)),"",IF(NOT(ISNUMBER($H$20)),$H$20,IF(C12&lt;$H$20,"Presunción de anormalidad",IF(AND(ISNUMBER($H$21),C12&lt;$H$21),"Presunción de anormalidad (baja &gt; 25 puntos)","Correcta"))))</f>
        <v>Correcta</v>
      </c>
      <c r="G12" s="9" t="s">
        <v>37</v>
      </c>
      <c r="H12" s="14" t="n">
        <f aca="false">IF(H9&gt;=3,AVERAGE($C$8:$C$57),"")</f>
        <v>401233.333333333</v>
      </c>
    </row>
    <row r="13" customFormat="false" ht="15" hidden="false" customHeight="false" outlineLevel="0" collapsed="false">
      <c r="A13" s="2" t="n">
        <v>6</v>
      </c>
      <c r="B13" s="9" t="s">
        <v>65</v>
      </c>
      <c r="C13" s="4" t="n">
        <v>318700</v>
      </c>
      <c r="D13" s="10" t="n">
        <f aca="false">IF(AND(ISNUMBER(C13),ISNUMBER($C$4),$C$4&gt;0),1-C13/$C$4,"")</f>
        <v>0.336041666666667</v>
      </c>
      <c r="E13" s="9" t="str">
        <f aca="false">IF(NOT(ISNUMBER(C13)),"",IF(NOT(ISNUMBER($H$20)),$H$20,IF(C13&lt;$H$20,"Presunción de anormalidad",IF(AND(ISNUMBER($H$21),C13&lt;$H$21),"Presunción de anormalidad (baja &gt; 25 puntos)","Correcta"))))</f>
        <v>Presunción de anormalidad</v>
      </c>
      <c r="G13" s="9" t="s">
        <v>38</v>
      </c>
      <c r="H13" s="14" t="n">
        <f aca="false">IF(H9&gt;=3,H12*(1+10*H10/100),"")</f>
        <v>441356.666666667</v>
      </c>
    </row>
    <row r="14" customFormat="false" ht="15" hidden="false" customHeight="false" outlineLevel="0" collapsed="false">
      <c r="A14" s="2" t="n">
        <v>7</v>
      </c>
      <c r="B14" s="9"/>
      <c r="C14" s="4"/>
      <c r="D14" s="10" t="str">
        <f aca="false">IF(AND(ISNUMBER(C14),ISNUMBER($C$4),$C$4&gt;0),1-C14/$C$4,"")</f>
        <v/>
      </c>
      <c r="E14" s="9" t="str">
        <f aca="false">IF(NOT(ISNUMBER(C14)),"",IF(NOT(ISNUMBER($H$20)),$H$20,IF(C14&lt;$H$20,"Presunción de anormalidad",IF(AND(ISNUMBER($H$21),C14&lt;$H$21),"Presunción de anormalidad (baja &gt; 25 puntos)","Correcta"))))</f>
        <v/>
      </c>
      <c r="G14" s="9" t="s">
        <v>39</v>
      </c>
      <c r="H14" s="14" t="n">
        <f aca="false">IF(H9&gt;=1,MAX($C$8:$C$57),"")</f>
        <v>468000</v>
      </c>
    </row>
    <row r="15" customFormat="false" ht="15" hidden="false" customHeight="false" outlineLevel="0" collapsed="false">
      <c r="A15" s="2" t="n">
        <v>8</v>
      </c>
      <c r="B15" s="9"/>
      <c r="C15" s="4"/>
      <c r="D15" s="10" t="str">
        <f aca="false">IF(AND(ISNUMBER(C15),ISNUMBER($C$4),$C$4&gt;0),1-C15/$C$4,"")</f>
        <v/>
      </c>
      <c r="E15" s="9" t="str">
        <f aca="false">IF(NOT(ISNUMBER(C15)),"",IF(NOT(ISNUMBER($H$20)),$H$20,IF(C15&lt;$H$20,"Presunción de anormalidad",IF(AND(ISNUMBER($H$21),C15&lt;$H$21),"Presunción de anormalidad (baja &gt; 25 puntos)","Correcta"))))</f>
        <v/>
      </c>
      <c r="G15" s="9" t="s">
        <v>40</v>
      </c>
      <c r="H15" s="11" t="n">
        <f aca="false">IF(H9&lt;3,"",IF(H9=3,IF(H14&gt;H13,1,0),SUMPRODUCT(--($C$8:$C$57&gt;H13),--ISNUMBER($C$8:$C$57))))</f>
        <v>2</v>
      </c>
    </row>
    <row r="16" customFormat="false" ht="15" hidden="false" customHeight="false" outlineLevel="0" collapsed="false">
      <c r="A16" s="2" t="n">
        <v>9</v>
      </c>
      <c r="B16" s="9"/>
      <c r="C16" s="4"/>
      <c r="D16" s="10" t="str">
        <f aca="false">IF(AND(ISNUMBER(C16),ISNUMBER($C$4),$C$4&gt;0),1-C16/$C$4,"")</f>
        <v/>
      </c>
      <c r="E16" s="9" t="str">
        <f aca="false">IF(NOT(ISNUMBER(C16)),"",IF(NOT(ISNUMBER($H$20)),$H$20,IF(C16&lt;$H$20,"Presunción de anormalidad",IF(AND(ISNUMBER($H$21),C16&lt;$H$21),"Presunción de anormalidad (baja &gt; 25 puntos)","Correcta"))))</f>
        <v/>
      </c>
      <c r="G16" s="9" t="s">
        <v>41</v>
      </c>
      <c r="H16" s="15" t="str">
        <f aca="false">IF(H9&lt;4,"No",IF(AND(H15&gt;0,H9-H15&lt;3),"Sí","No"))</f>
        <v>No</v>
      </c>
    </row>
    <row r="17" customFormat="false" ht="15" hidden="false" customHeight="false" outlineLevel="0" collapsed="false">
      <c r="A17" s="2" t="n">
        <v>10</v>
      </c>
      <c r="B17" s="9"/>
      <c r="C17" s="4"/>
      <c r="D17" s="10" t="str">
        <f aca="false">IF(AND(ISNUMBER(C17),ISNUMBER($C$4),$C$4&gt;0),1-C17/$C$4,"")</f>
        <v/>
      </c>
      <c r="E17" s="9" t="str">
        <f aca="false">IF(NOT(ISNUMBER(C17)),"",IF(NOT(ISNUMBER($H$20)),$H$20,IF(C17&lt;$H$20,"Presunción de anormalidad",IF(AND(ISNUMBER($H$21),C17&lt;$H$21),"Presunción de anormalidad (baja &gt; 25 puntos)","Correcta"))))</f>
        <v/>
      </c>
      <c r="G17" s="9" t="s">
        <v>42</v>
      </c>
      <c r="H17" s="14" t="n">
        <f aca="false">IF(H9&lt;3,"",IF(H9=3,IF(H15=1,(SUM($C$8:$C$57)-H14)/2,H12),IF(H15=0,H12,IF(H9-H15&gt;=3,SUMPRODUCT(--($C$8:$C$57&lt;=H13),$C$8:$C$57)/(H9-H15),(SMALL($C$8:$C$57,1)+SMALL($C$8:$C$57,2)+SMALL($C$8:$C$57,3))/3))))</f>
        <v>371725</v>
      </c>
    </row>
    <row r="18" customFormat="false" ht="15" hidden="false" customHeight="false" outlineLevel="0" collapsed="false">
      <c r="A18" s="2" t="n">
        <v>11</v>
      </c>
      <c r="B18" s="9"/>
      <c r="C18" s="4"/>
      <c r="D18" s="10" t="str">
        <f aca="false">IF(AND(ISNUMBER(C18),ISNUMBER($C$4),$C$4&gt;0),1-C18/$C$4,"")</f>
        <v/>
      </c>
      <c r="E18" s="9" t="str">
        <f aca="false">IF(NOT(ISNUMBER(C18)),"",IF(NOT(ISNUMBER($H$20)),$H$20,IF(C18&lt;$H$20,"Presunción de anormalidad",IF(AND(ISNUMBER($H$21),C18&lt;$H$21),"Presunción de anormalidad (baja &gt; 25 puntos)","Correcta"))))</f>
        <v/>
      </c>
      <c r="G18" s="9" t="s">
        <v>43</v>
      </c>
      <c r="H18" s="15" t="str">
        <f aca="false">IF(H9=0,"Introduce las ofertas",CHOOSE(MIN(H9,4),"1 licitador (art. 85.1): presupuesto − 25 puntos","2 licitadores (art. 85.2): la otra oferta − 20 puntos","3 licitadores (art. 85.3): media − 10 puntos","4 o más licitadores (art. 85.4): media − 10 puntos"))</f>
        <v>4 o más licitadores (art. 85.4): media − 10 puntos</v>
      </c>
    </row>
    <row r="19" customFormat="false" ht="15" hidden="false" customHeight="false" outlineLevel="0" collapsed="false">
      <c r="A19" s="2" t="n">
        <v>12</v>
      </c>
      <c r="B19" s="9"/>
      <c r="C19" s="4"/>
      <c r="D19" s="10" t="str">
        <f aca="false">IF(AND(ISNUMBER(C19),ISNUMBER($C$4),$C$4&gt;0),1-C19/$C$4,"")</f>
        <v/>
      </c>
      <c r="E19" s="9" t="str">
        <f aca="false">IF(NOT(ISNUMBER(C19)),"",IF(NOT(ISNUMBER($H$20)),$H$20,IF(C19&lt;$H$20,"Presunción de anormalidad",IF(AND(ISNUMBER($H$21),C19&lt;$H$21),"Presunción de anormalidad (baja &gt; 25 puntos)","Correcta"))))</f>
        <v/>
      </c>
      <c r="G19" s="16" t="s">
        <v>44</v>
      </c>
      <c r="H19" s="17" t="n">
        <f aca="false">IF(ISNUMBER(H20),IF(ISNUMBER(H21),MAX(H20,H21),H20),H20)</f>
        <v>334552.5</v>
      </c>
    </row>
    <row r="20" customFormat="false" ht="15" hidden="false" customHeight="false" outlineLevel="0" collapsed="false">
      <c r="A20" s="2" t="n">
        <v>13</v>
      </c>
      <c r="B20" s="9"/>
      <c r="C20" s="4"/>
      <c r="D20" s="10" t="str">
        <f aca="false">IF(AND(ISNUMBER(C20),ISNUMBER($C$4),$C$4&gt;0),1-C20/$C$4,"")</f>
        <v/>
      </c>
      <c r="E20" s="9" t="str">
        <f aca="false">IF(NOT(ISNUMBER(C20)),"",IF(NOT(ISNUMBER($H$20)),$H$20,IF(C20&lt;$H$20,"Presunción de anormalidad",IF(AND(ISNUMBER($H$21),C20&lt;$H$21),"Presunción de anormalidad (baja &gt; 25 puntos)","Correcta"))))</f>
        <v/>
      </c>
      <c r="G20" s="9" t="s">
        <v>45</v>
      </c>
      <c r="H20" s="14" t="n">
        <f aca="false">IF(H9=0,"",IF(H9=1,IF(AND(ISNUMBER(C4),C4&gt;0),C4*(1-25*H10/100),"Falta el presupuesto base"),IF(H9=2,H14*(1-20*H10/100),H17*(1-10*H10/100))))</f>
        <v>334552.5</v>
      </c>
    </row>
    <row r="21" customFormat="false" ht="15" hidden="false" customHeight="false" outlineLevel="0" collapsed="false">
      <c r="A21" s="2" t="n">
        <v>14</v>
      </c>
      <c r="B21" s="9"/>
      <c r="C21" s="4"/>
      <c r="D21" s="10" t="str">
        <f aca="false">IF(AND(ISNUMBER(C21),ISNUMBER($C$4),$C$4&gt;0),1-C21/$C$4,"")</f>
        <v/>
      </c>
      <c r="E21" s="9" t="str">
        <f aca="false">IF(NOT(ISNUMBER(C21)),"",IF(NOT(ISNUMBER($H$20)),$H$20,IF(C21&lt;$H$20,"Presunción de anormalidad",IF(AND(ISNUMBER($H$21),C21&lt;$H$21),"Presunción de anormalidad (baja &gt; 25 puntos)","Correcta"))))</f>
        <v/>
      </c>
      <c r="G21" s="9" t="s">
        <v>46</v>
      </c>
      <c r="H21" s="14" t="str">
        <f aca="false">IF(AND(H9=3,ISNUMBER(C4),C4&gt;0),C4*(1-25*H10/100),"")</f>
        <v/>
      </c>
    </row>
    <row r="22" customFormat="false" ht="15" hidden="false" customHeight="false" outlineLevel="0" collapsed="false">
      <c r="A22" s="2" t="n">
        <v>15</v>
      </c>
      <c r="B22" s="9"/>
      <c r="C22" s="4"/>
      <c r="D22" s="10" t="str">
        <f aca="false">IF(AND(ISNUMBER(C22),ISNUMBER($C$4),$C$4&gt;0),1-C22/$C$4,"")</f>
        <v/>
      </c>
      <c r="E22" s="9" t="str">
        <f aca="false">IF(NOT(ISNUMBER(C22)),"",IF(NOT(ISNUMBER($H$20)),$H$20,IF(C22&lt;$H$20,"Presunción de anormalidad",IF(AND(ISNUMBER($H$21),C22&lt;$H$21),"Presunción de anormalidad (baja &gt; 25 puntos)","Correcta"))))</f>
        <v/>
      </c>
      <c r="G22" s="9" t="s">
        <v>47</v>
      </c>
      <c r="H22" s="18" t="n">
        <f aca="false">IF(AND(ISNUMBER(H19),ISNUMBER(C4),C4&gt;0),1-H19/C4,"")</f>
        <v>0.303015625</v>
      </c>
    </row>
    <row r="23" customFormat="false" ht="15" hidden="false" customHeight="false" outlineLevel="0" collapsed="false">
      <c r="A23" s="2" t="n">
        <v>16</v>
      </c>
      <c r="B23" s="9"/>
      <c r="C23" s="4"/>
      <c r="D23" s="10" t="str">
        <f aca="false">IF(AND(ISNUMBER(C23),ISNUMBER($C$4),$C$4&gt;0),1-C23/$C$4,"")</f>
        <v/>
      </c>
      <c r="E23" s="9" t="str">
        <f aca="false">IF(NOT(ISNUMBER(C23)),"",IF(NOT(ISNUMBER($H$20)),$H$20,IF(C23&lt;$H$20,"Presunción de anormalidad",IF(AND(ISNUMBER($H$21),C23&lt;$H$21),"Presunción de anormalidad (baja &gt; 25 puntos)","Correcta"))))</f>
        <v/>
      </c>
      <c r="G23" s="9" t="s">
        <v>48</v>
      </c>
      <c r="H23" s="11" t="n">
        <f aca="false">COUNTIF(E8:E57,"Presunción*")</f>
        <v>1</v>
      </c>
    </row>
    <row r="24" customFormat="false" ht="15" hidden="false" customHeight="false" outlineLevel="0" collapsed="false">
      <c r="A24" s="2" t="n">
        <v>17</v>
      </c>
      <c r="B24" s="9"/>
      <c r="C24" s="4"/>
      <c r="D24" s="10" t="str">
        <f aca="false">IF(AND(ISNUMBER(C24),ISNUMBER($C$4),$C$4&gt;0),1-C24/$C$4,"")</f>
        <v/>
      </c>
      <c r="E24" s="9" t="str">
        <f aca="false">IF(NOT(ISNUMBER(C24)),"",IF(NOT(ISNUMBER($H$20)),$H$20,IF(C24&lt;$H$20,"Presunción de anormalidad",IF(AND(ISNUMBER($H$21),C24&lt;$H$21),"Presunción de anormalidad (baja &gt; 25 puntos)","Correcta"))))</f>
        <v/>
      </c>
    </row>
    <row r="25" customFormat="false" ht="15" hidden="false" customHeight="false" outlineLevel="0" collapsed="false">
      <c r="A25" s="2" t="n">
        <v>18</v>
      </c>
      <c r="B25" s="9"/>
      <c r="C25" s="4"/>
      <c r="D25" s="10" t="str">
        <f aca="false">IF(AND(ISNUMBER(C25),ISNUMBER($C$4),$C$4&gt;0),1-C25/$C$4,"")</f>
        <v/>
      </c>
      <c r="E25" s="9" t="str">
        <f aca="false">IF(NOT(ISNUMBER(C25)),"",IF(NOT(ISNUMBER($H$20)),$H$20,IF(C25&lt;$H$20,"Presunción de anormalidad",IF(AND(ISNUMBER($H$21),C25&lt;$H$21),"Presunción de anormalidad (baja &gt; 25 puntos)","Correcta"))))</f>
        <v/>
      </c>
      <c r="G25" s="2" t="s">
        <v>49</v>
      </c>
    </row>
    <row r="26" customFormat="false" ht="15" hidden="false" customHeight="false" outlineLevel="0" collapsed="false">
      <c r="A26" s="2" t="n">
        <v>19</v>
      </c>
      <c r="B26" s="9"/>
      <c r="C26" s="4"/>
      <c r="D26" s="10" t="str">
        <f aca="false">IF(AND(ISNUMBER(C26),ISNUMBER($C$4),$C$4&gt;0),1-C26/$C$4,"")</f>
        <v/>
      </c>
      <c r="E26" s="9" t="str">
        <f aca="false">IF(NOT(ISNUMBER(C26)),"",IF(NOT(ISNUMBER($H$20)),$H$20,IF(C26&lt;$H$20,"Presunción de anormalidad",IF(AND(ISNUMBER($H$21),C26&lt;$H$21),"Presunción de anormalidad (baja &gt; 25 puntos)","Correcta"))))</f>
        <v/>
      </c>
      <c r="G26" s="2" t="s">
        <v>50</v>
      </c>
    </row>
    <row r="27" customFormat="false" ht="15" hidden="false" customHeight="false" outlineLevel="0" collapsed="false">
      <c r="A27" s="2" t="n">
        <v>20</v>
      </c>
      <c r="B27" s="9"/>
      <c r="C27" s="4"/>
      <c r="D27" s="10" t="str">
        <f aca="false">IF(AND(ISNUMBER(C27),ISNUMBER($C$4),$C$4&gt;0),1-C27/$C$4,"")</f>
        <v/>
      </c>
      <c r="E27" s="9" t="str">
        <f aca="false">IF(NOT(ISNUMBER(C27)),"",IF(NOT(ISNUMBER($H$20)),$H$20,IF(C27&lt;$H$20,"Presunción de anormalidad",IF(AND(ISNUMBER($H$21),C27&lt;$H$21),"Presunción de anormalidad (baja &gt; 25 puntos)","Correcta"))))</f>
        <v/>
      </c>
      <c r="G27" s="2" t="s">
        <v>51</v>
      </c>
    </row>
    <row r="28" customFormat="false" ht="15" hidden="false" customHeight="false" outlineLevel="0" collapsed="false">
      <c r="A28" s="2" t="n">
        <v>21</v>
      </c>
      <c r="B28" s="9"/>
      <c r="C28" s="4"/>
      <c r="D28" s="10" t="str">
        <f aca="false">IF(AND(ISNUMBER(C28),ISNUMBER($C$4),$C$4&gt;0),1-C28/$C$4,"")</f>
        <v/>
      </c>
      <c r="E28" s="9" t="str">
        <f aca="false">IF(NOT(ISNUMBER(C28)),"",IF(NOT(ISNUMBER($H$20)),$H$20,IF(C28&lt;$H$20,"Presunción de anormalidad",IF(AND(ISNUMBER($H$21),C28&lt;$H$21),"Presunción de anormalidad (baja &gt; 25 puntos)","Correcta"))))</f>
        <v/>
      </c>
    </row>
    <row r="29" customFormat="false" ht="15" hidden="false" customHeight="false" outlineLevel="0" collapsed="false">
      <c r="A29" s="2" t="n">
        <v>22</v>
      </c>
      <c r="B29" s="9"/>
      <c r="C29" s="4"/>
      <c r="D29" s="10" t="str">
        <f aca="false">IF(AND(ISNUMBER(C29),ISNUMBER($C$4),$C$4&gt;0),1-C29/$C$4,"")</f>
        <v/>
      </c>
      <c r="E29" s="9" t="str">
        <f aca="false">IF(NOT(ISNUMBER(C29)),"",IF(NOT(ISNUMBER($H$20)),$H$20,IF(C29&lt;$H$20,"Presunción de anormalidad",IF(AND(ISNUMBER($H$21),C29&lt;$H$21),"Presunción de anormalidad (baja &gt; 25 puntos)","Correcta"))))</f>
        <v/>
      </c>
    </row>
    <row r="30" customFormat="false" ht="15" hidden="false" customHeight="false" outlineLevel="0" collapsed="false">
      <c r="A30" s="2" t="n">
        <v>23</v>
      </c>
      <c r="B30" s="9"/>
      <c r="C30" s="4"/>
      <c r="D30" s="10" t="str">
        <f aca="false">IF(AND(ISNUMBER(C30),ISNUMBER($C$4),$C$4&gt;0),1-C30/$C$4,"")</f>
        <v/>
      </c>
      <c r="E30" s="9" t="str">
        <f aca="false">IF(NOT(ISNUMBER(C30)),"",IF(NOT(ISNUMBER($H$20)),$H$20,IF(C30&lt;$H$20,"Presunción de anormalidad",IF(AND(ISNUMBER($H$21),C30&lt;$H$21),"Presunción de anormalidad (baja &gt; 25 puntos)","Correcta"))))</f>
        <v/>
      </c>
    </row>
    <row r="31" customFormat="false" ht="15" hidden="false" customHeight="false" outlineLevel="0" collapsed="false">
      <c r="A31" s="2" t="n">
        <v>24</v>
      </c>
      <c r="B31" s="9"/>
      <c r="C31" s="4"/>
      <c r="D31" s="10" t="str">
        <f aca="false">IF(AND(ISNUMBER(C31),ISNUMBER($C$4),$C$4&gt;0),1-C31/$C$4,"")</f>
        <v/>
      </c>
      <c r="E31" s="9" t="str">
        <f aca="false">IF(NOT(ISNUMBER(C31)),"",IF(NOT(ISNUMBER($H$20)),$H$20,IF(C31&lt;$H$20,"Presunción de anormalidad",IF(AND(ISNUMBER($H$21),C31&lt;$H$21),"Presunción de anormalidad (baja &gt; 25 puntos)","Correcta"))))</f>
        <v/>
      </c>
    </row>
    <row r="32" customFormat="false" ht="15" hidden="false" customHeight="false" outlineLevel="0" collapsed="false">
      <c r="A32" s="2" t="n">
        <v>25</v>
      </c>
      <c r="B32" s="9"/>
      <c r="C32" s="4"/>
      <c r="D32" s="10" t="str">
        <f aca="false">IF(AND(ISNUMBER(C32),ISNUMBER($C$4),$C$4&gt;0),1-C32/$C$4,"")</f>
        <v/>
      </c>
      <c r="E32" s="9" t="str">
        <f aca="false">IF(NOT(ISNUMBER(C32)),"",IF(NOT(ISNUMBER($H$20)),$H$20,IF(C32&lt;$H$20,"Presunción de anormalidad",IF(AND(ISNUMBER($H$21),C32&lt;$H$21),"Presunción de anormalidad (baja &gt; 25 puntos)","Correcta"))))</f>
        <v/>
      </c>
    </row>
    <row r="33" customFormat="false" ht="15" hidden="false" customHeight="false" outlineLevel="0" collapsed="false">
      <c r="A33" s="2" t="n">
        <v>26</v>
      </c>
      <c r="B33" s="9"/>
      <c r="C33" s="4"/>
      <c r="D33" s="10" t="str">
        <f aca="false">IF(AND(ISNUMBER(C33),ISNUMBER($C$4),$C$4&gt;0),1-C33/$C$4,"")</f>
        <v/>
      </c>
      <c r="E33" s="9" t="str">
        <f aca="false">IF(NOT(ISNUMBER(C33)),"",IF(NOT(ISNUMBER($H$20)),$H$20,IF(C33&lt;$H$20,"Presunción de anormalidad",IF(AND(ISNUMBER($H$21),C33&lt;$H$21),"Presunción de anormalidad (baja &gt; 25 puntos)","Correcta"))))</f>
        <v/>
      </c>
    </row>
    <row r="34" customFormat="false" ht="15" hidden="false" customHeight="false" outlineLevel="0" collapsed="false">
      <c r="A34" s="2" t="n">
        <v>27</v>
      </c>
      <c r="B34" s="9"/>
      <c r="C34" s="4"/>
      <c r="D34" s="10" t="str">
        <f aca="false">IF(AND(ISNUMBER(C34),ISNUMBER($C$4),$C$4&gt;0),1-C34/$C$4,"")</f>
        <v/>
      </c>
      <c r="E34" s="9" t="str">
        <f aca="false">IF(NOT(ISNUMBER(C34)),"",IF(NOT(ISNUMBER($H$20)),$H$20,IF(C34&lt;$H$20,"Presunción de anormalidad",IF(AND(ISNUMBER($H$21),C34&lt;$H$21),"Presunción de anormalidad (baja &gt; 25 puntos)","Correcta"))))</f>
        <v/>
      </c>
    </row>
    <row r="35" customFormat="false" ht="15" hidden="false" customHeight="false" outlineLevel="0" collapsed="false">
      <c r="A35" s="2" t="n">
        <v>28</v>
      </c>
      <c r="B35" s="9"/>
      <c r="C35" s="4"/>
      <c r="D35" s="10" t="str">
        <f aca="false">IF(AND(ISNUMBER(C35),ISNUMBER($C$4),$C$4&gt;0),1-C35/$C$4,"")</f>
        <v/>
      </c>
      <c r="E35" s="9" t="str">
        <f aca="false">IF(NOT(ISNUMBER(C35)),"",IF(NOT(ISNUMBER($H$20)),$H$20,IF(C35&lt;$H$20,"Presunción de anormalidad",IF(AND(ISNUMBER($H$21),C35&lt;$H$21),"Presunción de anormalidad (baja &gt; 25 puntos)","Correcta"))))</f>
        <v/>
      </c>
    </row>
    <row r="36" customFormat="false" ht="15" hidden="false" customHeight="false" outlineLevel="0" collapsed="false">
      <c r="A36" s="2" t="n">
        <v>29</v>
      </c>
      <c r="B36" s="9"/>
      <c r="C36" s="4"/>
      <c r="D36" s="10" t="str">
        <f aca="false">IF(AND(ISNUMBER(C36),ISNUMBER($C$4),$C$4&gt;0),1-C36/$C$4,"")</f>
        <v/>
      </c>
      <c r="E36" s="9" t="str">
        <f aca="false">IF(NOT(ISNUMBER(C36)),"",IF(NOT(ISNUMBER($H$20)),$H$20,IF(C36&lt;$H$20,"Presunción de anormalidad",IF(AND(ISNUMBER($H$21),C36&lt;$H$21),"Presunción de anormalidad (baja &gt; 25 puntos)","Correcta"))))</f>
        <v/>
      </c>
    </row>
    <row r="37" customFormat="false" ht="15" hidden="false" customHeight="false" outlineLevel="0" collapsed="false">
      <c r="A37" s="2" t="n">
        <v>30</v>
      </c>
      <c r="B37" s="9"/>
      <c r="C37" s="4"/>
      <c r="D37" s="10" t="str">
        <f aca="false">IF(AND(ISNUMBER(C37),ISNUMBER($C$4),$C$4&gt;0),1-C37/$C$4,"")</f>
        <v/>
      </c>
      <c r="E37" s="9" t="str">
        <f aca="false">IF(NOT(ISNUMBER(C37)),"",IF(NOT(ISNUMBER($H$20)),$H$20,IF(C37&lt;$H$20,"Presunción de anormalidad",IF(AND(ISNUMBER($H$21),C37&lt;$H$21),"Presunción de anormalidad (baja &gt; 25 puntos)","Correcta"))))</f>
        <v/>
      </c>
    </row>
    <row r="38" customFormat="false" ht="15" hidden="false" customHeight="false" outlineLevel="0" collapsed="false">
      <c r="A38" s="2" t="n">
        <v>31</v>
      </c>
      <c r="B38" s="9"/>
      <c r="C38" s="4"/>
      <c r="D38" s="10" t="str">
        <f aca="false">IF(AND(ISNUMBER(C38),ISNUMBER($C$4),$C$4&gt;0),1-C38/$C$4,"")</f>
        <v/>
      </c>
      <c r="E38" s="9" t="str">
        <f aca="false">IF(NOT(ISNUMBER(C38)),"",IF(NOT(ISNUMBER($H$20)),$H$20,IF(C38&lt;$H$20,"Presunción de anormalidad",IF(AND(ISNUMBER($H$21),C38&lt;$H$21),"Presunción de anormalidad (baja &gt; 25 puntos)","Correcta"))))</f>
        <v/>
      </c>
    </row>
    <row r="39" customFormat="false" ht="15" hidden="false" customHeight="false" outlineLevel="0" collapsed="false">
      <c r="A39" s="2" t="n">
        <v>32</v>
      </c>
      <c r="B39" s="9"/>
      <c r="C39" s="4"/>
      <c r="D39" s="10" t="str">
        <f aca="false">IF(AND(ISNUMBER(C39),ISNUMBER($C$4),$C$4&gt;0),1-C39/$C$4,"")</f>
        <v/>
      </c>
      <c r="E39" s="9" t="str">
        <f aca="false">IF(NOT(ISNUMBER(C39)),"",IF(NOT(ISNUMBER($H$20)),$H$20,IF(C39&lt;$H$20,"Presunción de anormalidad",IF(AND(ISNUMBER($H$21),C39&lt;$H$21),"Presunción de anormalidad (baja &gt; 25 puntos)","Correcta"))))</f>
        <v/>
      </c>
    </row>
    <row r="40" customFormat="false" ht="15" hidden="false" customHeight="false" outlineLevel="0" collapsed="false">
      <c r="A40" s="2" t="n">
        <v>33</v>
      </c>
      <c r="B40" s="9"/>
      <c r="C40" s="4"/>
      <c r="D40" s="10" t="str">
        <f aca="false">IF(AND(ISNUMBER(C40),ISNUMBER($C$4),$C$4&gt;0),1-C40/$C$4,"")</f>
        <v/>
      </c>
      <c r="E40" s="9" t="str">
        <f aca="false">IF(NOT(ISNUMBER(C40)),"",IF(NOT(ISNUMBER($H$20)),$H$20,IF(C40&lt;$H$20,"Presunción de anormalidad",IF(AND(ISNUMBER($H$21),C40&lt;$H$21),"Presunción de anormalidad (baja &gt; 25 puntos)","Correcta"))))</f>
        <v/>
      </c>
    </row>
    <row r="41" customFormat="false" ht="15" hidden="false" customHeight="false" outlineLevel="0" collapsed="false">
      <c r="A41" s="2" t="n">
        <v>34</v>
      </c>
      <c r="B41" s="9"/>
      <c r="C41" s="4"/>
      <c r="D41" s="10" t="str">
        <f aca="false">IF(AND(ISNUMBER(C41),ISNUMBER($C$4),$C$4&gt;0),1-C41/$C$4,"")</f>
        <v/>
      </c>
      <c r="E41" s="9" t="str">
        <f aca="false">IF(NOT(ISNUMBER(C41)),"",IF(NOT(ISNUMBER($H$20)),$H$20,IF(C41&lt;$H$20,"Presunción de anormalidad",IF(AND(ISNUMBER($H$21),C41&lt;$H$21),"Presunción de anormalidad (baja &gt; 25 puntos)","Correcta"))))</f>
        <v/>
      </c>
    </row>
    <row r="42" customFormat="false" ht="15" hidden="false" customHeight="false" outlineLevel="0" collapsed="false">
      <c r="A42" s="2" t="n">
        <v>35</v>
      </c>
      <c r="B42" s="9"/>
      <c r="C42" s="4"/>
      <c r="D42" s="10" t="str">
        <f aca="false">IF(AND(ISNUMBER(C42),ISNUMBER($C$4),$C$4&gt;0),1-C42/$C$4,"")</f>
        <v/>
      </c>
      <c r="E42" s="9" t="str">
        <f aca="false">IF(NOT(ISNUMBER(C42)),"",IF(NOT(ISNUMBER($H$20)),$H$20,IF(C42&lt;$H$20,"Presunción de anormalidad",IF(AND(ISNUMBER($H$21),C42&lt;$H$21),"Presunción de anormalidad (baja &gt; 25 puntos)","Correcta"))))</f>
        <v/>
      </c>
    </row>
    <row r="43" customFormat="false" ht="15" hidden="false" customHeight="false" outlineLevel="0" collapsed="false">
      <c r="A43" s="2" t="n">
        <v>36</v>
      </c>
      <c r="B43" s="9"/>
      <c r="C43" s="4"/>
      <c r="D43" s="10" t="str">
        <f aca="false">IF(AND(ISNUMBER(C43),ISNUMBER($C$4),$C$4&gt;0),1-C43/$C$4,"")</f>
        <v/>
      </c>
      <c r="E43" s="9" t="str">
        <f aca="false">IF(NOT(ISNUMBER(C43)),"",IF(NOT(ISNUMBER($H$20)),$H$20,IF(C43&lt;$H$20,"Presunción de anormalidad",IF(AND(ISNUMBER($H$21),C43&lt;$H$21),"Presunción de anormalidad (baja &gt; 25 puntos)","Correcta"))))</f>
        <v/>
      </c>
    </row>
    <row r="44" customFormat="false" ht="15" hidden="false" customHeight="false" outlineLevel="0" collapsed="false">
      <c r="A44" s="2" t="n">
        <v>37</v>
      </c>
      <c r="B44" s="9"/>
      <c r="C44" s="4"/>
      <c r="D44" s="10" t="str">
        <f aca="false">IF(AND(ISNUMBER(C44),ISNUMBER($C$4),$C$4&gt;0),1-C44/$C$4,"")</f>
        <v/>
      </c>
      <c r="E44" s="9" t="str">
        <f aca="false">IF(NOT(ISNUMBER(C44)),"",IF(NOT(ISNUMBER($H$20)),$H$20,IF(C44&lt;$H$20,"Presunción de anormalidad",IF(AND(ISNUMBER($H$21),C44&lt;$H$21),"Presunción de anormalidad (baja &gt; 25 puntos)","Correcta"))))</f>
        <v/>
      </c>
    </row>
    <row r="45" customFormat="false" ht="15" hidden="false" customHeight="false" outlineLevel="0" collapsed="false">
      <c r="A45" s="2" t="n">
        <v>38</v>
      </c>
      <c r="B45" s="9"/>
      <c r="C45" s="4"/>
      <c r="D45" s="10" t="str">
        <f aca="false">IF(AND(ISNUMBER(C45),ISNUMBER($C$4),$C$4&gt;0),1-C45/$C$4,"")</f>
        <v/>
      </c>
      <c r="E45" s="9" t="str">
        <f aca="false">IF(NOT(ISNUMBER(C45)),"",IF(NOT(ISNUMBER($H$20)),$H$20,IF(C45&lt;$H$20,"Presunción de anormalidad",IF(AND(ISNUMBER($H$21),C45&lt;$H$21),"Presunción de anormalidad (baja &gt; 25 puntos)","Correcta"))))</f>
        <v/>
      </c>
    </row>
    <row r="46" customFormat="false" ht="15" hidden="false" customHeight="false" outlineLevel="0" collapsed="false">
      <c r="A46" s="2" t="n">
        <v>39</v>
      </c>
      <c r="B46" s="9"/>
      <c r="C46" s="4"/>
      <c r="D46" s="10" t="str">
        <f aca="false">IF(AND(ISNUMBER(C46),ISNUMBER($C$4),$C$4&gt;0),1-C46/$C$4,"")</f>
        <v/>
      </c>
      <c r="E46" s="9" t="str">
        <f aca="false">IF(NOT(ISNUMBER(C46)),"",IF(NOT(ISNUMBER($H$20)),$H$20,IF(C46&lt;$H$20,"Presunción de anormalidad",IF(AND(ISNUMBER($H$21),C46&lt;$H$21),"Presunción de anormalidad (baja &gt; 25 puntos)","Correcta"))))</f>
        <v/>
      </c>
    </row>
    <row r="47" customFormat="false" ht="15" hidden="false" customHeight="false" outlineLevel="0" collapsed="false">
      <c r="A47" s="2" t="n">
        <v>40</v>
      </c>
      <c r="B47" s="9"/>
      <c r="C47" s="4"/>
      <c r="D47" s="10" t="str">
        <f aca="false">IF(AND(ISNUMBER(C47),ISNUMBER($C$4),$C$4&gt;0),1-C47/$C$4,"")</f>
        <v/>
      </c>
      <c r="E47" s="9" t="str">
        <f aca="false">IF(NOT(ISNUMBER(C47)),"",IF(NOT(ISNUMBER($H$20)),$H$20,IF(C47&lt;$H$20,"Presunción de anormalidad",IF(AND(ISNUMBER($H$21),C47&lt;$H$21),"Presunción de anormalidad (baja &gt; 25 puntos)","Correcta"))))</f>
        <v/>
      </c>
    </row>
    <row r="48" customFormat="false" ht="15" hidden="false" customHeight="false" outlineLevel="0" collapsed="false">
      <c r="A48" s="2" t="n">
        <v>41</v>
      </c>
      <c r="B48" s="9"/>
      <c r="C48" s="4"/>
      <c r="D48" s="10" t="str">
        <f aca="false">IF(AND(ISNUMBER(C48),ISNUMBER($C$4),$C$4&gt;0),1-C48/$C$4,"")</f>
        <v/>
      </c>
      <c r="E48" s="9" t="str">
        <f aca="false">IF(NOT(ISNUMBER(C48)),"",IF(NOT(ISNUMBER($H$20)),$H$20,IF(C48&lt;$H$20,"Presunción de anormalidad",IF(AND(ISNUMBER($H$21),C48&lt;$H$21),"Presunción de anormalidad (baja &gt; 25 puntos)","Correcta"))))</f>
        <v/>
      </c>
    </row>
    <row r="49" customFormat="false" ht="15" hidden="false" customHeight="false" outlineLevel="0" collapsed="false">
      <c r="A49" s="2" t="n">
        <v>42</v>
      </c>
      <c r="B49" s="9"/>
      <c r="C49" s="4"/>
      <c r="D49" s="10" t="str">
        <f aca="false">IF(AND(ISNUMBER(C49),ISNUMBER($C$4),$C$4&gt;0),1-C49/$C$4,"")</f>
        <v/>
      </c>
      <c r="E49" s="9" t="str">
        <f aca="false">IF(NOT(ISNUMBER(C49)),"",IF(NOT(ISNUMBER($H$20)),$H$20,IF(C49&lt;$H$20,"Presunción de anormalidad",IF(AND(ISNUMBER($H$21),C49&lt;$H$21),"Presunción de anormalidad (baja &gt; 25 puntos)","Correcta"))))</f>
        <v/>
      </c>
    </row>
    <row r="50" customFormat="false" ht="15" hidden="false" customHeight="false" outlineLevel="0" collapsed="false">
      <c r="A50" s="2" t="n">
        <v>43</v>
      </c>
      <c r="B50" s="9"/>
      <c r="C50" s="4"/>
      <c r="D50" s="10" t="str">
        <f aca="false">IF(AND(ISNUMBER(C50),ISNUMBER($C$4),$C$4&gt;0),1-C50/$C$4,"")</f>
        <v/>
      </c>
      <c r="E50" s="9" t="str">
        <f aca="false">IF(NOT(ISNUMBER(C50)),"",IF(NOT(ISNUMBER($H$20)),$H$20,IF(C50&lt;$H$20,"Presunción de anormalidad",IF(AND(ISNUMBER($H$21),C50&lt;$H$21),"Presunción de anormalidad (baja &gt; 25 puntos)","Correcta"))))</f>
        <v/>
      </c>
    </row>
    <row r="51" customFormat="false" ht="15" hidden="false" customHeight="false" outlineLevel="0" collapsed="false">
      <c r="A51" s="2" t="n">
        <v>44</v>
      </c>
      <c r="B51" s="9"/>
      <c r="C51" s="4"/>
      <c r="D51" s="10" t="str">
        <f aca="false">IF(AND(ISNUMBER(C51),ISNUMBER($C$4),$C$4&gt;0),1-C51/$C$4,"")</f>
        <v/>
      </c>
      <c r="E51" s="9" t="str">
        <f aca="false">IF(NOT(ISNUMBER(C51)),"",IF(NOT(ISNUMBER($H$20)),$H$20,IF(C51&lt;$H$20,"Presunción de anormalidad",IF(AND(ISNUMBER($H$21),C51&lt;$H$21),"Presunción de anormalidad (baja &gt; 25 puntos)","Correcta"))))</f>
        <v/>
      </c>
    </row>
    <row r="52" customFormat="false" ht="15" hidden="false" customHeight="false" outlineLevel="0" collapsed="false">
      <c r="A52" s="2" t="n">
        <v>45</v>
      </c>
      <c r="B52" s="9"/>
      <c r="C52" s="4"/>
      <c r="D52" s="10" t="str">
        <f aca="false">IF(AND(ISNUMBER(C52),ISNUMBER($C$4),$C$4&gt;0),1-C52/$C$4,"")</f>
        <v/>
      </c>
      <c r="E52" s="9" t="str">
        <f aca="false">IF(NOT(ISNUMBER(C52)),"",IF(NOT(ISNUMBER($H$20)),$H$20,IF(C52&lt;$H$20,"Presunción de anormalidad",IF(AND(ISNUMBER($H$21),C52&lt;$H$21),"Presunción de anormalidad (baja &gt; 25 puntos)","Correcta"))))</f>
        <v/>
      </c>
    </row>
    <row r="53" customFormat="false" ht="15" hidden="false" customHeight="false" outlineLevel="0" collapsed="false">
      <c r="A53" s="2" t="n">
        <v>46</v>
      </c>
      <c r="B53" s="9"/>
      <c r="C53" s="4"/>
      <c r="D53" s="10" t="str">
        <f aca="false">IF(AND(ISNUMBER(C53),ISNUMBER($C$4),$C$4&gt;0),1-C53/$C$4,"")</f>
        <v/>
      </c>
      <c r="E53" s="9" t="str">
        <f aca="false">IF(NOT(ISNUMBER(C53)),"",IF(NOT(ISNUMBER($H$20)),$H$20,IF(C53&lt;$H$20,"Presunción de anormalidad",IF(AND(ISNUMBER($H$21),C53&lt;$H$21),"Presunción de anormalidad (baja &gt; 25 puntos)","Correcta"))))</f>
        <v/>
      </c>
    </row>
    <row r="54" customFormat="false" ht="15" hidden="false" customHeight="false" outlineLevel="0" collapsed="false">
      <c r="A54" s="2" t="n">
        <v>47</v>
      </c>
      <c r="B54" s="9"/>
      <c r="C54" s="4"/>
      <c r="D54" s="10" t="str">
        <f aca="false">IF(AND(ISNUMBER(C54),ISNUMBER($C$4),$C$4&gt;0),1-C54/$C$4,"")</f>
        <v/>
      </c>
      <c r="E54" s="9" t="str">
        <f aca="false">IF(NOT(ISNUMBER(C54)),"",IF(NOT(ISNUMBER($H$20)),$H$20,IF(C54&lt;$H$20,"Presunción de anormalidad",IF(AND(ISNUMBER($H$21),C54&lt;$H$21),"Presunción de anormalidad (baja &gt; 25 puntos)","Correcta"))))</f>
        <v/>
      </c>
    </row>
    <row r="55" customFormat="false" ht="15" hidden="false" customHeight="false" outlineLevel="0" collapsed="false">
      <c r="A55" s="2" t="n">
        <v>48</v>
      </c>
      <c r="B55" s="9"/>
      <c r="C55" s="4"/>
      <c r="D55" s="10" t="str">
        <f aca="false">IF(AND(ISNUMBER(C55),ISNUMBER($C$4),$C$4&gt;0),1-C55/$C$4,"")</f>
        <v/>
      </c>
      <c r="E55" s="9" t="str">
        <f aca="false">IF(NOT(ISNUMBER(C55)),"",IF(NOT(ISNUMBER($H$20)),$H$20,IF(C55&lt;$H$20,"Presunción de anormalidad",IF(AND(ISNUMBER($H$21),C55&lt;$H$21),"Presunción de anormalidad (baja &gt; 25 puntos)","Correcta"))))</f>
        <v/>
      </c>
    </row>
    <row r="56" customFormat="false" ht="15" hidden="false" customHeight="false" outlineLevel="0" collapsed="false">
      <c r="A56" s="2" t="n">
        <v>49</v>
      </c>
      <c r="B56" s="9"/>
      <c r="C56" s="4"/>
      <c r="D56" s="10" t="str">
        <f aca="false">IF(AND(ISNUMBER(C56),ISNUMBER($C$4),$C$4&gt;0),1-C56/$C$4,"")</f>
        <v/>
      </c>
      <c r="E56" s="9" t="str">
        <f aca="false">IF(NOT(ISNUMBER(C56)),"",IF(NOT(ISNUMBER($H$20)),$H$20,IF(C56&lt;$H$20,"Presunción de anormalidad",IF(AND(ISNUMBER($H$21),C56&lt;$H$21),"Presunción de anormalidad (baja &gt; 25 puntos)","Correcta"))))</f>
        <v/>
      </c>
    </row>
    <row r="57" customFormat="false" ht="15" hidden="false" customHeight="false" outlineLevel="0" collapsed="false">
      <c r="A57" s="2" t="n">
        <v>50</v>
      </c>
      <c r="B57" s="9"/>
      <c r="C57" s="4"/>
      <c r="D57" s="10" t="str">
        <f aca="false">IF(AND(ISNUMBER(C57),ISNUMBER($C$4),$C$4&gt;0),1-C57/$C$4,"")</f>
        <v/>
      </c>
      <c r="E57" s="9" t="str">
        <f aca="false">IF(NOT(ISNUMBER(C57)),"",IF(NOT(ISNUMBER($H$20)),$H$20,IF(C57&lt;$H$20,"Presunción de anormalidad",IF(AND(ISNUMBER($H$21),C57&lt;$H$21),"Presunción de anormalidad (baja &gt; 25 puntos)","Correcta"))))</f>
        <v/>
      </c>
    </row>
  </sheetData>
  <dataValidations count="2">
    <dataValidation allowBlank="false" errorStyle="stop" operator="between" showDropDown="false" showErrorMessage="false" showInputMessage="false" sqref="C5" type="list">
      <formula1>"Sí,No"</formula1>
      <formula2>0</formula2>
    </dataValidation>
    <dataValidation allowBlank="true" error="Introduce el importe de la oferta sin IVA, mayor que 0." errorStyle="stop" errorTitle="Importe no válido" operator="greaterThan" showDropDown="false" showErrorMessage="false" showInputMessage="false" sqref="C8:C57" type="decimal">
      <formula1>0</formula1>
      <formula2>0</formula2>
    </dataValidation>
  </dataValidations>
  <hyperlinks>
    <hyperlink ref="G27" r:id="rId1" display="Calculadora online y guía: https://licita-ia.com/tools/abnormal-bid-calcula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2026-09-24T14:15:32Z</dcterms:created>
  <dc:creator>openpyxl</dc:creator>
  <dc:description/>
  <dc:language>ca-ES</dc:language>
  <cp:lastModifiedBy/>
  <dcterms:modified xsi:type="dcterms:W3CDTF">2026-09-24T14:15:32Z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